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2"/>
  </bookViews>
  <sheets>
    <sheet name="B4F data" sheetId="1" r:id="rId1"/>
    <sheet name="screening data" sheetId="2" r:id="rId2"/>
    <sheet name="evolutionary trajectory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2" l="1"/>
  <c r="F91" i="2"/>
  <c r="G91" i="2" s="1"/>
  <c r="H91" i="2" s="1"/>
  <c r="I90" i="2"/>
  <c r="F90" i="2"/>
  <c r="G90" i="2" s="1"/>
  <c r="H90" i="2" s="1"/>
  <c r="I89" i="2"/>
  <c r="F89" i="2"/>
  <c r="G89" i="2" s="1"/>
  <c r="H89" i="2" s="1"/>
  <c r="I88" i="2"/>
  <c r="F88" i="2"/>
  <c r="G88" i="2" s="1"/>
  <c r="H88" i="2" s="1"/>
  <c r="I87" i="2"/>
  <c r="F87" i="2"/>
  <c r="G87" i="2" s="1"/>
  <c r="H87" i="2" s="1"/>
  <c r="I86" i="2"/>
  <c r="F86" i="2"/>
  <c r="G86" i="2" s="1"/>
  <c r="H86" i="2" s="1"/>
  <c r="I85" i="2"/>
  <c r="F85" i="2"/>
  <c r="G85" i="2" s="1"/>
  <c r="H85" i="2" s="1"/>
  <c r="I84" i="2"/>
  <c r="F84" i="2"/>
  <c r="G84" i="2" s="1"/>
  <c r="H84" i="2" s="1"/>
  <c r="I83" i="2"/>
  <c r="F83" i="2"/>
  <c r="G83" i="2" s="1"/>
  <c r="H83" i="2" s="1"/>
  <c r="I82" i="2"/>
  <c r="F82" i="2"/>
  <c r="G82" i="2" s="1"/>
  <c r="H82" i="2" s="1"/>
  <c r="I81" i="2"/>
  <c r="F81" i="2"/>
  <c r="G81" i="2" s="1"/>
  <c r="H81" i="2" s="1"/>
  <c r="I80" i="2"/>
  <c r="F80" i="2"/>
  <c r="G80" i="2" s="1"/>
  <c r="H80" i="2" s="1"/>
  <c r="I79" i="2"/>
  <c r="F79" i="2"/>
  <c r="G79" i="2" s="1"/>
  <c r="H79" i="2" s="1"/>
  <c r="I78" i="2"/>
  <c r="F78" i="2"/>
  <c r="G78" i="2" s="1"/>
  <c r="H78" i="2" s="1"/>
  <c r="I77" i="2"/>
  <c r="F77" i="2"/>
  <c r="G77" i="2" s="1"/>
  <c r="H77" i="2" s="1"/>
  <c r="I76" i="2"/>
  <c r="F76" i="2"/>
  <c r="G76" i="2" s="1"/>
  <c r="H76" i="2" s="1"/>
  <c r="I75" i="2"/>
  <c r="F75" i="2"/>
  <c r="G75" i="2" s="1"/>
  <c r="H75" i="2" s="1"/>
  <c r="I74" i="2"/>
  <c r="F74" i="2"/>
  <c r="G74" i="2" s="1"/>
  <c r="H74" i="2" s="1"/>
  <c r="I73" i="2"/>
  <c r="F73" i="2"/>
  <c r="G73" i="2" s="1"/>
  <c r="H73" i="2" s="1"/>
  <c r="I72" i="2"/>
  <c r="F72" i="2"/>
  <c r="G72" i="2" s="1"/>
  <c r="H72" i="2" s="1"/>
  <c r="I71" i="2"/>
  <c r="F71" i="2"/>
  <c r="G71" i="2" s="1"/>
  <c r="H71" i="2" s="1"/>
  <c r="I70" i="2"/>
  <c r="F70" i="2"/>
  <c r="G70" i="2" s="1"/>
  <c r="H70" i="2" s="1"/>
  <c r="I69" i="2"/>
  <c r="F69" i="2"/>
  <c r="G69" i="2" s="1"/>
  <c r="H69" i="2" s="1"/>
  <c r="I68" i="2"/>
  <c r="F68" i="2"/>
  <c r="G68" i="2" s="1"/>
  <c r="H68" i="2" s="1"/>
  <c r="I67" i="2"/>
  <c r="F67" i="2"/>
  <c r="G67" i="2" s="1"/>
  <c r="H67" i="2" s="1"/>
  <c r="I66" i="2"/>
  <c r="F66" i="2"/>
  <c r="G66" i="2" s="1"/>
  <c r="H66" i="2" s="1"/>
  <c r="I65" i="2"/>
  <c r="F65" i="2"/>
  <c r="G65" i="2" s="1"/>
  <c r="H65" i="2" s="1"/>
  <c r="I64" i="2"/>
  <c r="F64" i="2"/>
  <c r="G64" i="2" s="1"/>
  <c r="H64" i="2" s="1"/>
  <c r="I63" i="2"/>
  <c r="F63" i="2"/>
  <c r="G63" i="2" s="1"/>
  <c r="H63" i="2" s="1"/>
  <c r="I62" i="2"/>
  <c r="F62" i="2"/>
  <c r="G62" i="2" s="1"/>
  <c r="H62" i="2" s="1"/>
  <c r="I61" i="2"/>
  <c r="F61" i="2"/>
  <c r="G61" i="2" s="1"/>
  <c r="H61" i="2" s="1"/>
  <c r="I60" i="2"/>
  <c r="F60" i="2"/>
  <c r="G60" i="2" s="1"/>
  <c r="H60" i="2" s="1"/>
  <c r="I59" i="2"/>
  <c r="F59" i="2"/>
  <c r="G59" i="2" s="1"/>
  <c r="H59" i="2" s="1"/>
  <c r="I58" i="2"/>
  <c r="G58" i="2"/>
  <c r="F58" i="2"/>
  <c r="I57" i="2"/>
  <c r="G57" i="2"/>
  <c r="H57" i="2" s="1"/>
  <c r="F57" i="2"/>
  <c r="I56" i="2"/>
  <c r="G56" i="2"/>
  <c r="H56" i="2" s="1"/>
  <c r="F56" i="2"/>
  <c r="I55" i="2"/>
  <c r="G55" i="2"/>
  <c r="H55" i="2" s="1"/>
  <c r="F55" i="2"/>
  <c r="I54" i="2"/>
  <c r="G54" i="2"/>
  <c r="H54" i="2" s="1"/>
  <c r="F54" i="2"/>
  <c r="I53" i="2"/>
  <c r="G53" i="2"/>
  <c r="H53" i="2" s="1"/>
  <c r="F53" i="2"/>
  <c r="I52" i="2"/>
  <c r="G52" i="2"/>
  <c r="H52" i="2" s="1"/>
  <c r="F52" i="2"/>
  <c r="I51" i="2"/>
  <c r="G51" i="2"/>
  <c r="H51" i="2" s="1"/>
  <c r="F51" i="2"/>
  <c r="I50" i="2"/>
  <c r="G50" i="2"/>
  <c r="H50" i="2" s="1"/>
  <c r="F50" i="2"/>
  <c r="I49" i="2"/>
  <c r="G49" i="2"/>
  <c r="H49" i="2" s="1"/>
  <c r="F49" i="2"/>
  <c r="I48" i="2"/>
  <c r="G48" i="2"/>
  <c r="H48" i="2" s="1"/>
  <c r="F48" i="2"/>
  <c r="I47" i="2"/>
  <c r="G47" i="2"/>
  <c r="H47" i="2" s="1"/>
  <c r="F47" i="2"/>
  <c r="I46" i="2"/>
  <c r="G46" i="2"/>
  <c r="H46" i="2" s="1"/>
  <c r="F46" i="2"/>
  <c r="I45" i="2"/>
  <c r="G45" i="2"/>
  <c r="H45" i="2" s="1"/>
  <c r="F45" i="2"/>
  <c r="H44" i="2"/>
  <c r="F44" i="2"/>
  <c r="G44" i="2" s="1"/>
  <c r="I43" i="2"/>
  <c r="F43" i="2"/>
  <c r="G43" i="2" s="1"/>
  <c r="H43" i="2" s="1"/>
  <c r="I42" i="2"/>
  <c r="F42" i="2"/>
  <c r="G42" i="2" s="1"/>
  <c r="H42" i="2" s="1"/>
  <c r="I41" i="2"/>
  <c r="F41" i="2"/>
  <c r="G41" i="2" s="1"/>
  <c r="H41" i="2" s="1"/>
  <c r="I40" i="2"/>
  <c r="F40" i="2"/>
  <c r="G40" i="2" s="1"/>
  <c r="H40" i="2" s="1"/>
  <c r="I39" i="2"/>
  <c r="F39" i="2"/>
  <c r="G39" i="2" s="1"/>
  <c r="H39" i="2" s="1"/>
  <c r="I38" i="2"/>
  <c r="F38" i="2"/>
  <c r="G38" i="2" s="1"/>
  <c r="H38" i="2" s="1"/>
  <c r="I37" i="2"/>
  <c r="F37" i="2"/>
  <c r="G37" i="2" s="1"/>
  <c r="H37" i="2" s="1"/>
  <c r="I36" i="2"/>
  <c r="F36" i="2"/>
  <c r="G36" i="2" s="1"/>
  <c r="H36" i="2" s="1"/>
  <c r="I35" i="2"/>
  <c r="F35" i="2"/>
  <c r="G35" i="2" s="1"/>
  <c r="H35" i="2" s="1"/>
  <c r="I34" i="2"/>
  <c r="F34" i="2"/>
  <c r="G34" i="2" s="1"/>
  <c r="H34" i="2" s="1"/>
  <c r="I33" i="2"/>
  <c r="F33" i="2"/>
  <c r="G33" i="2" s="1"/>
  <c r="H33" i="2" s="1"/>
  <c r="I32" i="2"/>
  <c r="F32" i="2"/>
  <c r="G32" i="2" s="1"/>
  <c r="H32" i="2" s="1"/>
  <c r="I31" i="2"/>
  <c r="F31" i="2"/>
  <c r="G31" i="2" s="1"/>
  <c r="H31" i="2" s="1"/>
  <c r="I30" i="2"/>
  <c r="F30" i="2"/>
  <c r="G30" i="2" s="1"/>
  <c r="H30" i="2" s="1"/>
  <c r="I29" i="2"/>
  <c r="F29" i="2"/>
  <c r="G29" i="2" s="1"/>
  <c r="H29" i="2" s="1"/>
  <c r="G28" i="2"/>
  <c r="F28" i="2"/>
  <c r="I27" i="2"/>
  <c r="F27" i="2"/>
  <c r="G27" i="2" s="1"/>
  <c r="H27" i="2" s="1"/>
  <c r="I26" i="2"/>
  <c r="H26" i="2"/>
  <c r="G26" i="2"/>
  <c r="F26" i="2"/>
  <c r="I25" i="2"/>
  <c r="F25" i="2"/>
  <c r="G25" i="2" s="1"/>
  <c r="H25" i="2" s="1"/>
  <c r="I24" i="2"/>
  <c r="H24" i="2"/>
  <c r="G24" i="2"/>
  <c r="F24" i="2"/>
  <c r="I23" i="2"/>
  <c r="F23" i="2"/>
  <c r="G23" i="2" s="1"/>
  <c r="H23" i="2" s="1"/>
  <c r="I22" i="2"/>
  <c r="H22" i="2"/>
  <c r="G22" i="2"/>
  <c r="F22" i="2"/>
  <c r="I21" i="2"/>
  <c r="F21" i="2"/>
  <c r="G21" i="2" s="1"/>
  <c r="H21" i="2" s="1"/>
  <c r="I20" i="2"/>
  <c r="H20" i="2"/>
  <c r="G20" i="2"/>
  <c r="F20" i="2"/>
  <c r="I19" i="2"/>
  <c r="F19" i="2"/>
  <c r="G19" i="2" s="1"/>
  <c r="H19" i="2" s="1"/>
  <c r="I18" i="2"/>
  <c r="H18" i="2"/>
  <c r="G18" i="2"/>
  <c r="F18" i="2"/>
  <c r="I17" i="2"/>
  <c r="F17" i="2"/>
  <c r="G17" i="2" s="1"/>
  <c r="H17" i="2" s="1"/>
  <c r="I16" i="2"/>
  <c r="H16" i="2"/>
  <c r="G16" i="2"/>
  <c r="F16" i="2"/>
  <c r="I15" i="2"/>
  <c r="F15" i="2"/>
  <c r="G15" i="2" s="1"/>
  <c r="H15" i="2" s="1"/>
  <c r="I14" i="2"/>
  <c r="H14" i="2"/>
  <c r="G14" i="2"/>
  <c r="F14" i="2"/>
  <c r="I13" i="2"/>
  <c r="F13" i="2"/>
  <c r="G13" i="2" s="1"/>
  <c r="H13" i="2" s="1"/>
  <c r="I12" i="2"/>
  <c r="H12" i="2"/>
  <c r="G12" i="2"/>
  <c r="F12" i="2"/>
  <c r="I11" i="2"/>
  <c r="F11" i="2"/>
  <c r="G11" i="2" s="1"/>
  <c r="H11" i="2" s="1"/>
  <c r="I10" i="2"/>
  <c r="H10" i="2"/>
  <c r="G10" i="2"/>
  <c r="F10" i="2"/>
  <c r="I9" i="2"/>
  <c r="F9" i="2"/>
  <c r="G9" i="2" s="1"/>
  <c r="H9" i="2" s="1"/>
  <c r="I8" i="2"/>
  <c r="H8" i="2"/>
  <c r="G8" i="2"/>
  <c r="F8" i="2"/>
  <c r="I7" i="2"/>
  <c r="F7" i="2"/>
  <c r="G7" i="2" s="1"/>
  <c r="H7" i="2" s="1"/>
  <c r="I6" i="2"/>
  <c r="H6" i="2"/>
  <c r="G6" i="2"/>
  <c r="F6" i="2"/>
  <c r="I5" i="2"/>
  <c r="F5" i="2"/>
  <c r="G5" i="2" s="1"/>
  <c r="H5" i="2" s="1"/>
  <c r="I4" i="2"/>
  <c r="H4" i="2"/>
  <c r="G4" i="2"/>
  <c r="F4" i="2"/>
  <c r="I3" i="2"/>
  <c r="F3" i="2"/>
  <c r="G3" i="2" s="1"/>
  <c r="H3" i="2" s="1"/>
  <c r="I1" i="2"/>
  <c r="H1" i="2"/>
  <c r="G1" i="2"/>
  <c r="F1" i="2"/>
</calcChain>
</file>

<file path=xl/sharedStrings.xml><?xml version="1.0" encoding="utf-8"?>
<sst xmlns="http://schemas.openxmlformats.org/spreadsheetml/2006/main" count="163" uniqueCount="132">
  <si>
    <t>120622 batch</t>
    <phoneticPr fontId="0" type="noConversion"/>
  </si>
  <si>
    <t>TON</t>
  </si>
  <si>
    <t>e.e. /%</t>
  </si>
  <si>
    <t>120622-1</t>
    <phoneticPr fontId="0" type="noConversion"/>
  </si>
  <si>
    <t>120622-2</t>
  </si>
  <si>
    <t>P1-A10</t>
  </si>
  <si>
    <t>chSav *1</t>
  </si>
  <si>
    <t>120622-3</t>
  </si>
  <si>
    <t>120622-4</t>
  </si>
  <si>
    <t>120622-5</t>
  </si>
  <si>
    <t>120622-6</t>
  </si>
  <si>
    <t>120622-7</t>
  </si>
  <si>
    <t>120622-8</t>
  </si>
  <si>
    <t>120622-9</t>
  </si>
  <si>
    <t>120622-10</t>
  </si>
  <si>
    <t>120622-11</t>
  </si>
  <si>
    <t>120622-12</t>
  </si>
  <si>
    <t>120622-13</t>
  </si>
  <si>
    <t>P1-D11</t>
  </si>
  <si>
    <t>120622-14</t>
  </si>
  <si>
    <t>P1-E2</t>
  </si>
  <si>
    <t>120622-15</t>
  </si>
  <si>
    <t>120622-16</t>
  </si>
  <si>
    <t>120622-17</t>
  </si>
  <si>
    <t>120622-18</t>
  </si>
  <si>
    <t>120622-19</t>
  </si>
  <si>
    <t>120622-20</t>
  </si>
  <si>
    <t>P1-F4</t>
  </si>
  <si>
    <t>120622-21</t>
  </si>
  <si>
    <t>120622-22</t>
  </si>
  <si>
    <t>P1-G11</t>
  </si>
  <si>
    <t>120622-23</t>
  </si>
  <si>
    <t>120622-24</t>
  </si>
  <si>
    <t>120622-25</t>
  </si>
  <si>
    <t>P1-H5</t>
  </si>
  <si>
    <t>chSav*2</t>
  </si>
  <si>
    <t>120622-26</t>
  </si>
  <si>
    <t>120622-27</t>
  </si>
  <si>
    <t>120622-28</t>
  </si>
  <si>
    <t>P1-H12</t>
  </si>
  <si>
    <t>K121H</t>
  </si>
  <si>
    <t>120622-29</t>
  </si>
  <si>
    <t>140622-1</t>
    <phoneticPr fontId="0" type="noConversion"/>
  </si>
  <si>
    <t>140622-2</t>
  </si>
  <si>
    <t>P1-A11</t>
  </si>
  <si>
    <t>140622-3</t>
  </si>
  <si>
    <t>140622-4</t>
  </si>
  <si>
    <t>140622-5</t>
  </si>
  <si>
    <t>140622-6</t>
  </si>
  <si>
    <t>140622-7</t>
  </si>
  <si>
    <t>140622-8</t>
  </si>
  <si>
    <t>140622-9</t>
  </si>
  <si>
    <t>140622-10</t>
  </si>
  <si>
    <t>140622-11</t>
  </si>
  <si>
    <t>140622-12</t>
  </si>
  <si>
    <t>140622-13</t>
  </si>
  <si>
    <t>140622-14</t>
  </si>
  <si>
    <t>140622-15</t>
  </si>
  <si>
    <t>140622-16</t>
  </si>
  <si>
    <t>140622-17</t>
  </si>
  <si>
    <t>P2-F10</t>
  </si>
  <si>
    <t>140622-18</t>
  </si>
  <si>
    <t>140622-19</t>
  </si>
  <si>
    <t>140622-20</t>
  </si>
  <si>
    <t>140622-21</t>
  </si>
  <si>
    <t>140622-22</t>
  </si>
  <si>
    <t>140622-23</t>
  </si>
  <si>
    <t>140622-24</t>
  </si>
  <si>
    <t>140622-25</t>
  </si>
  <si>
    <t>140622-26</t>
  </si>
  <si>
    <t>140622-27</t>
  </si>
  <si>
    <t>140622-28</t>
  </si>
  <si>
    <t>140622-29</t>
  </si>
  <si>
    <t>140622-30</t>
  </si>
  <si>
    <t>140622-31</t>
  </si>
  <si>
    <t>140622-32</t>
  </si>
  <si>
    <t>140622-33</t>
  </si>
  <si>
    <t>140622-34</t>
  </si>
  <si>
    <t>140622-35</t>
  </si>
  <si>
    <t>140622-36</t>
  </si>
  <si>
    <t>140622-37</t>
  </si>
  <si>
    <t>140622-38</t>
  </si>
  <si>
    <t>140622-39</t>
  </si>
  <si>
    <t>140622-40</t>
  </si>
  <si>
    <t>140622-41</t>
  </si>
  <si>
    <t>140622-42</t>
  </si>
  <si>
    <t>140622-43</t>
  </si>
  <si>
    <t>140622-44</t>
  </si>
  <si>
    <t>140622-45</t>
  </si>
  <si>
    <t>140622-46</t>
  </si>
  <si>
    <t>140622-47</t>
  </si>
  <si>
    <t>140622-48</t>
  </si>
  <si>
    <t>140622-49</t>
  </si>
  <si>
    <t>140622-51</t>
  </si>
  <si>
    <t>K121H</t>
    <phoneticPr fontId="0" type="noConversion"/>
  </si>
  <si>
    <t>140622-50</t>
  </si>
  <si>
    <t>A10</t>
  </si>
  <si>
    <t>ZX-repeat-1</t>
  </si>
  <si>
    <t>chSav*1</t>
  </si>
  <si>
    <t>D11</t>
  </si>
  <si>
    <t>ZX-repeat-2</t>
  </si>
  <si>
    <t>E2</t>
  </si>
  <si>
    <t>ZX-repeat-3</t>
  </si>
  <si>
    <t>H5</t>
  </si>
  <si>
    <t>ZX-repeat-4</t>
  </si>
  <si>
    <t>A11</t>
  </si>
  <si>
    <t>ZX-repeat-5</t>
  </si>
  <si>
    <t>ZX-repeat-6</t>
  </si>
  <si>
    <t>K121H purified</t>
  </si>
  <si>
    <t>ZX-repeat-7</t>
  </si>
  <si>
    <t>colony</t>
  </si>
  <si>
    <t>sequencing</t>
  </si>
  <si>
    <t>yes</t>
  </si>
  <si>
    <t>ChSav50</t>
  </si>
  <si>
    <t>ChSav61</t>
  </si>
  <si>
    <t>A</t>
  </si>
  <si>
    <t>B</t>
  </si>
  <si>
    <t>C</t>
  </si>
  <si>
    <t>D</t>
  </si>
  <si>
    <t>E</t>
  </si>
  <si>
    <t>F</t>
  </si>
  <si>
    <t>G</t>
  </si>
  <si>
    <t>H</t>
  </si>
  <si>
    <t>Yield (%)</t>
  </si>
  <si>
    <t>ee (%)</t>
  </si>
  <si>
    <t>empty vector</t>
  </si>
  <si>
    <t>Sav WT</t>
  </si>
  <si>
    <t>Sav* K121H</t>
  </si>
  <si>
    <t>Sav* S112V-K121H</t>
  </si>
  <si>
    <t>chSav_α16 WT</t>
  </si>
  <si>
    <t>chSav*_α16 K131H</t>
  </si>
  <si>
    <t>chSav*_α16 S122V-K131H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</si>
</sst>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1"/>
      <color theme="5"/>
      <name val="Calibri"/>
      <family val="3"/>
      <charset val="134"/>
      <scheme val="minor"/>
    </font>
    <font>
      <sz val="11"/>
      <color theme="9"/>
      <name val="Calibri"/>
      <family val="2"/>
      <charset val="134"/>
      <scheme val="minor"/>
    </font>
    <font>
      <sz val="11"/>
      <color theme="5"/>
      <name val="Calibri"/>
      <family val="2"/>
      <charset val="134"/>
      <scheme val="minor"/>
    </font>
    <font>
      <sz val="11"/>
      <color theme="5"/>
      <name val="Calibri"/>
      <family val="2"/>
      <scheme val="minor"/>
    </font>
    <font>
      <sz val="11"/>
      <color rgb="FFC00000"/>
      <name val="Calibri"/>
      <family val="2"/>
      <charset val="134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0" fillId="0" borderId="17" xfId="0" applyBorder="1"/>
    <xf numFmtId="0" fontId="0" fillId="0" borderId="18" xfId="0" applyBorder="1"/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0" fillId="0" borderId="23" xfId="0" applyBorder="1"/>
    <xf numFmtId="0" fontId="0" fillId="0" borderId="2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"/>
  <sheetViews>
    <sheetView workbookViewId="0">
      <selection activeCell="Q13" sqref="Q13"/>
    </sheetView>
  </sheetViews>
  <sheetFormatPr defaultRowHeight="14.5"/>
  <cols>
    <col min="1" max="13" width="3.6328125" customWidth="1"/>
    <col min="16" max="28" width="3.6328125" customWidth="1"/>
    <col min="30" max="42" width="3.6328125" customWidth="1"/>
  </cols>
  <sheetData>
    <row r="1" spans="1:42" ht="15" thickBot="1">
      <c r="A1" s="16"/>
      <c r="B1" s="17">
        <v>1</v>
      </c>
      <c r="C1" s="17">
        <v>2</v>
      </c>
      <c r="D1" s="17">
        <v>3</v>
      </c>
      <c r="E1" s="17">
        <v>4</v>
      </c>
      <c r="F1" s="17">
        <v>5</v>
      </c>
      <c r="G1" s="17">
        <v>6</v>
      </c>
      <c r="H1" s="17">
        <v>7</v>
      </c>
      <c r="I1" s="17">
        <v>8</v>
      </c>
      <c r="J1" s="17">
        <v>9</v>
      </c>
      <c r="K1" s="17">
        <v>10</v>
      </c>
      <c r="L1" s="17">
        <v>11</v>
      </c>
      <c r="M1" s="18">
        <v>12</v>
      </c>
      <c r="P1" s="19"/>
      <c r="Q1" s="20">
        <v>1</v>
      </c>
      <c r="R1" s="21">
        <v>2</v>
      </c>
      <c r="S1" s="21">
        <v>3</v>
      </c>
      <c r="T1" s="21">
        <v>4</v>
      </c>
      <c r="U1" s="21">
        <v>5</v>
      </c>
      <c r="V1" s="21">
        <v>6</v>
      </c>
      <c r="W1" s="21">
        <v>7</v>
      </c>
      <c r="X1" s="21">
        <v>8</v>
      </c>
      <c r="Y1" s="21">
        <v>9</v>
      </c>
      <c r="Z1" s="21">
        <v>10</v>
      </c>
      <c r="AA1" s="21">
        <v>11</v>
      </c>
      <c r="AB1" s="22">
        <v>12</v>
      </c>
      <c r="AD1" s="19"/>
      <c r="AE1" s="20">
        <v>1</v>
      </c>
      <c r="AF1" s="21">
        <v>2</v>
      </c>
      <c r="AG1" s="21">
        <v>3</v>
      </c>
      <c r="AH1" s="21">
        <v>4</v>
      </c>
      <c r="AI1" s="21">
        <v>5</v>
      </c>
      <c r="AJ1" s="21">
        <v>6</v>
      </c>
      <c r="AK1" s="21">
        <v>7</v>
      </c>
      <c r="AL1" s="21">
        <v>8</v>
      </c>
      <c r="AM1" s="21">
        <v>9</v>
      </c>
      <c r="AN1" s="21">
        <v>10</v>
      </c>
      <c r="AO1" s="21">
        <v>11</v>
      </c>
      <c r="AP1" s="22">
        <v>12</v>
      </c>
    </row>
    <row r="2" spans="1:42">
      <c r="A2" s="23" t="s">
        <v>115</v>
      </c>
      <c r="B2" s="24"/>
      <c r="C2" s="25"/>
      <c r="D2" s="25"/>
      <c r="E2" s="25"/>
      <c r="F2" s="25">
        <v>80</v>
      </c>
      <c r="G2" s="25"/>
      <c r="H2" s="25"/>
      <c r="I2" s="25"/>
      <c r="J2" s="25"/>
      <c r="K2" s="25">
        <v>53</v>
      </c>
      <c r="L2" s="25"/>
      <c r="M2" s="26"/>
      <c r="P2" s="27" t="s">
        <v>115</v>
      </c>
      <c r="Q2" s="28"/>
      <c r="R2" s="29"/>
      <c r="S2" s="29">
        <v>64</v>
      </c>
      <c r="T2" s="29"/>
      <c r="U2" s="29"/>
      <c r="V2" s="29"/>
      <c r="W2" s="29"/>
      <c r="X2" s="29"/>
      <c r="Y2" s="29"/>
      <c r="Z2" s="29"/>
      <c r="AA2" s="29">
        <v>29</v>
      </c>
      <c r="AB2" s="30"/>
      <c r="AD2" s="27" t="s">
        <v>115</v>
      </c>
      <c r="AE2" s="28"/>
      <c r="AF2" s="29">
        <v>46</v>
      </c>
      <c r="AG2" s="29"/>
      <c r="AH2" s="29">
        <v>32</v>
      </c>
      <c r="AI2" s="29"/>
      <c r="AJ2" s="29"/>
      <c r="AK2" s="29">
        <v>69</v>
      </c>
      <c r="AL2" s="29">
        <v>33</v>
      </c>
      <c r="AM2" s="29"/>
      <c r="AN2" s="29"/>
      <c r="AO2" s="29"/>
      <c r="AP2" s="30"/>
    </row>
    <row r="3" spans="1:42">
      <c r="A3" s="23" t="s">
        <v>116</v>
      </c>
      <c r="B3" s="31"/>
      <c r="C3" s="32">
        <v>68</v>
      </c>
      <c r="D3" s="32">
        <v>33</v>
      </c>
      <c r="E3" s="32"/>
      <c r="F3" s="32"/>
      <c r="G3" s="32"/>
      <c r="H3" s="32">
        <v>72</v>
      </c>
      <c r="I3" s="32"/>
      <c r="J3" s="32">
        <v>78</v>
      </c>
      <c r="K3" s="32"/>
      <c r="L3" s="32"/>
      <c r="M3" s="33"/>
      <c r="P3" s="34" t="s">
        <v>116</v>
      </c>
      <c r="Q3" s="35"/>
      <c r="R3" s="36"/>
      <c r="S3" s="36"/>
      <c r="T3" s="36"/>
      <c r="U3" s="36"/>
      <c r="V3" s="36"/>
      <c r="W3" s="36"/>
      <c r="X3" s="36"/>
      <c r="Y3" s="36"/>
      <c r="Z3" s="36"/>
      <c r="AA3" s="36"/>
      <c r="AB3" s="37"/>
      <c r="AD3" s="34" t="s">
        <v>116</v>
      </c>
      <c r="AE3" s="35"/>
      <c r="AF3" s="36">
        <v>32</v>
      </c>
      <c r="AG3" s="36"/>
      <c r="AH3" s="36">
        <v>37</v>
      </c>
      <c r="AI3" s="36"/>
      <c r="AJ3" s="36"/>
      <c r="AK3" s="36"/>
      <c r="AL3" s="36"/>
      <c r="AM3" s="36">
        <v>58</v>
      </c>
      <c r="AN3" s="36">
        <v>30</v>
      </c>
      <c r="AO3" s="36"/>
      <c r="AP3" s="37"/>
    </row>
    <row r="4" spans="1:42">
      <c r="A4" s="23" t="s">
        <v>117</v>
      </c>
      <c r="B4" s="31"/>
      <c r="C4" s="32"/>
      <c r="D4" s="32"/>
      <c r="E4" s="32"/>
      <c r="F4" s="32"/>
      <c r="G4" s="32"/>
      <c r="H4" s="32">
        <v>31</v>
      </c>
      <c r="I4" s="32">
        <v>79</v>
      </c>
      <c r="J4" s="32"/>
      <c r="K4" s="32"/>
      <c r="L4" s="32">
        <v>78</v>
      </c>
      <c r="M4" s="33"/>
      <c r="P4" s="34" t="s">
        <v>117</v>
      </c>
      <c r="Q4" s="35"/>
      <c r="R4" s="36"/>
      <c r="S4" s="36"/>
      <c r="T4" s="36"/>
      <c r="U4" s="36"/>
      <c r="V4" s="36">
        <v>67</v>
      </c>
      <c r="W4" s="36"/>
      <c r="X4" s="36">
        <v>36</v>
      </c>
      <c r="Y4" s="36"/>
      <c r="Z4" s="36"/>
      <c r="AA4" s="36"/>
      <c r="AB4" s="37">
        <v>67</v>
      </c>
      <c r="AD4" s="34" t="s">
        <v>117</v>
      </c>
      <c r="AE4" s="35"/>
      <c r="AF4" s="36">
        <v>28</v>
      </c>
      <c r="AG4" s="36"/>
      <c r="AH4" s="36"/>
      <c r="AI4" s="36"/>
      <c r="AJ4" s="36"/>
      <c r="AK4" s="36"/>
      <c r="AL4" s="36"/>
      <c r="AM4" s="36">
        <v>45</v>
      </c>
      <c r="AN4" s="36"/>
      <c r="AO4" s="36"/>
      <c r="AP4" s="37"/>
    </row>
    <row r="5" spans="1:42">
      <c r="A5" s="23" t="s">
        <v>118</v>
      </c>
      <c r="B5" s="31">
        <v>80</v>
      </c>
      <c r="C5" s="32"/>
      <c r="D5" s="32"/>
      <c r="E5" s="32"/>
      <c r="F5" s="32">
        <v>69</v>
      </c>
      <c r="G5" s="32"/>
      <c r="H5" s="32"/>
      <c r="I5" s="32"/>
      <c r="J5" s="32">
        <v>59</v>
      </c>
      <c r="K5" s="32"/>
      <c r="L5" s="32">
        <v>74</v>
      </c>
      <c r="M5" s="33"/>
      <c r="P5" s="34" t="s">
        <v>118</v>
      </c>
      <c r="Q5" s="35"/>
      <c r="R5" s="36"/>
      <c r="S5" s="36">
        <v>68</v>
      </c>
      <c r="T5" s="36">
        <v>47</v>
      </c>
      <c r="U5" s="36">
        <v>29</v>
      </c>
      <c r="V5" s="36"/>
      <c r="W5" s="36">
        <v>67</v>
      </c>
      <c r="X5" s="36"/>
      <c r="Y5" s="36"/>
      <c r="Z5" s="36"/>
      <c r="AA5" s="36"/>
      <c r="AB5" s="37">
        <v>59</v>
      </c>
      <c r="AD5" s="34" t="s">
        <v>118</v>
      </c>
      <c r="AE5" s="35">
        <v>40</v>
      </c>
      <c r="AF5" s="36"/>
      <c r="AG5" s="36">
        <v>38</v>
      </c>
      <c r="AH5" s="36"/>
      <c r="AI5" s="36"/>
      <c r="AJ5" s="36"/>
      <c r="AK5" s="36">
        <v>67</v>
      </c>
      <c r="AL5" s="36">
        <v>48</v>
      </c>
      <c r="AM5" s="36"/>
      <c r="AN5" s="36"/>
      <c r="AO5" s="36"/>
      <c r="AP5" s="37"/>
    </row>
    <row r="6" spans="1:42">
      <c r="A6" s="23" t="s">
        <v>119</v>
      </c>
      <c r="B6" s="31"/>
      <c r="C6" s="32">
        <v>33</v>
      </c>
      <c r="D6" s="32">
        <v>79</v>
      </c>
      <c r="E6" s="32">
        <v>80</v>
      </c>
      <c r="F6" s="32"/>
      <c r="G6" s="32"/>
      <c r="H6" s="32"/>
      <c r="I6" s="32"/>
      <c r="J6" s="32">
        <v>70</v>
      </c>
      <c r="K6" s="32"/>
      <c r="L6" s="32"/>
      <c r="M6" s="33">
        <v>80</v>
      </c>
      <c r="P6" s="34" t="s">
        <v>119</v>
      </c>
      <c r="Q6" s="35"/>
      <c r="R6" s="36">
        <v>28</v>
      </c>
      <c r="S6" s="36"/>
      <c r="T6" s="36"/>
      <c r="U6" s="36"/>
      <c r="V6" s="36">
        <v>68</v>
      </c>
      <c r="W6" s="36"/>
      <c r="X6" s="36"/>
      <c r="Y6" s="36"/>
      <c r="Z6" s="36"/>
      <c r="AA6" s="36">
        <v>38</v>
      </c>
      <c r="AB6" s="37"/>
      <c r="AD6" s="34" t="s">
        <v>119</v>
      </c>
      <c r="AE6" s="35"/>
      <c r="AF6" s="36"/>
      <c r="AG6" s="36"/>
      <c r="AH6" s="36">
        <v>67</v>
      </c>
      <c r="AI6" s="36"/>
      <c r="AJ6" s="36"/>
      <c r="AK6" s="36">
        <v>67</v>
      </c>
      <c r="AL6" s="36">
        <v>63</v>
      </c>
      <c r="AM6" s="36"/>
      <c r="AN6" s="36"/>
      <c r="AO6" s="36">
        <v>59</v>
      </c>
      <c r="AP6" s="37"/>
    </row>
    <row r="7" spans="1:42">
      <c r="A7" s="23" t="s">
        <v>120</v>
      </c>
      <c r="B7" s="31">
        <v>68</v>
      </c>
      <c r="C7" s="32"/>
      <c r="D7" s="32"/>
      <c r="E7" s="32">
        <v>80</v>
      </c>
      <c r="F7" s="32"/>
      <c r="G7" s="32"/>
      <c r="H7" s="32"/>
      <c r="I7" s="32"/>
      <c r="J7" s="32"/>
      <c r="K7" s="32"/>
      <c r="L7" s="32"/>
      <c r="M7" s="33"/>
      <c r="P7" s="34" t="s">
        <v>120</v>
      </c>
      <c r="Q7" s="35">
        <v>59</v>
      </c>
      <c r="R7" s="36"/>
      <c r="S7" s="36"/>
      <c r="T7" s="36">
        <v>29</v>
      </c>
      <c r="U7" s="36"/>
      <c r="V7" s="36"/>
      <c r="W7" s="36"/>
      <c r="X7" s="36">
        <v>42</v>
      </c>
      <c r="Y7" s="36"/>
      <c r="Z7" s="36">
        <v>68</v>
      </c>
      <c r="AA7" s="36"/>
      <c r="AB7" s="37"/>
      <c r="AD7" s="34" t="s">
        <v>120</v>
      </c>
      <c r="AE7" s="35">
        <v>47</v>
      </c>
      <c r="AF7" s="36"/>
      <c r="AG7" s="36"/>
      <c r="AH7" s="36"/>
      <c r="AI7" s="36"/>
      <c r="AJ7" s="36"/>
      <c r="AK7" s="36">
        <v>66</v>
      </c>
      <c r="AL7" s="36">
        <v>64</v>
      </c>
      <c r="AM7" s="36"/>
      <c r="AN7" s="36"/>
      <c r="AO7" s="36"/>
      <c r="AP7" s="37"/>
    </row>
    <row r="8" spans="1:42">
      <c r="A8" s="23" t="s">
        <v>121</v>
      </c>
      <c r="B8" s="31"/>
      <c r="C8" s="32"/>
      <c r="D8" s="32"/>
      <c r="E8" s="32">
        <v>77</v>
      </c>
      <c r="F8" s="32"/>
      <c r="G8" s="32"/>
      <c r="H8" s="32"/>
      <c r="I8" s="32"/>
      <c r="J8" s="32"/>
      <c r="K8" s="32"/>
      <c r="L8" s="32">
        <v>73</v>
      </c>
      <c r="M8" s="33"/>
      <c r="P8" s="34" t="s">
        <v>121</v>
      </c>
      <c r="Q8" s="35"/>
      <c r="R8" s="36"/>
      <c r="S8" s="36"/>
      <c r="T8" s="36">
        <v>35</v>
      </c>
      <c r="U8" s="36"/>
      <c r="V8" s="36"/>
      <c r="W8" s="36"/>
      <c r="X8" s="36">
        <v>56</v>
      </c>
      <c r="Y8" s="36">
        <v>66</v>
      </c>
      <c r="Z8" s="36"/>
      <c r="AA8" s="36"/>
      <c r="AB8" s="37"/>
      <c r="AD8" s="34" t="s">
        <v>121</v>
      </c>
      <c r="AE8" s="35"/>
      <c r="AF8" s="36"/>
      <c r="AG8" s="36"/>
      <c r="AH8" s="36"/>
      <c r="AI8" s="36"/>
      <c r="AJ8" s="36"/>
      <c r="AK8" s="36">
        <v>40</v>
      </c>
      <c r="AL8" s="36">
        <v>64</v>
      </c>
      <c r="AM8" s="36"/>
      <c r="AN8" s="36"/>
      <c r="AO8" s="36"/>
      <c r="AP8" s="37">
        <v>50</v>
      </c>
    </row>
    <row r="9" spans="1:42" ht="15" thickBot="1">
      <c r="A9" s="38" t="s">
        <v>122</v>
      </c>
      <c r="B9" s="39">
        <v>59</v>
      </c>
      <c r="C9" s="40"/>
      <c r="D9" s="40"/>
      <c r="E9" s="40">
        <v>77</v>
      </c>
      <c r="F9" s="40">
        <v>50</v>
      </c>
      <c r="G9" s="40">
        <v>78</v>
      </c>
      <c r="H9" s="40">
        <v>40</v>
      </c>
      <c r="I9" s="40"/>
      <c r="J9" s="40"/>
      <c r="K9" s="40"/>
      <c r="L9" s="40"/>
      <c r="M9" s="41">
        <v>58</v>
      </c>
      <c r="P9" s="42" t="s">
        <v>122</v>
      </c>
      <c r="Q9" s="43"/>
      <c r="R9" s="44">
        <v>67</v>
      </c>
      <c r="S9" s="44"/>
      <c r="T9" s="44">
        <v>68</v>
      </c>
      <c r="U9" s="44"/>
      <c r="V9" s="44">
        <v>58</v>
      </c>
      <c r="W9" s="44"/>
      <c r="X9" s="44"/>
      <c r="Y9" s="44"/>
      <c r="Z9" s="44"/>
      <c r="AA9" s="44"/>
      <c r="AB9" s="45"/>
      <c r="AD9" s="42" t="s">
        <v>122</v>
      </c>
      <c r="AE9" s="43"/>
      <c r="AF9" s="44"/>
      <c r="AG9" s="44"/>
      <c r="AH9" s="44"/>
      <c r="AI9" s="44"/>
      <c r="AJ9" s="44"/>
      <c r="AK9" s="44"/>
      <c r="AL9" s="44">
        <v>67</v>
      </c>
      <c r="AM9" s="44"/>
      <c r="AN9" s="44"/>
      <c r="AO9" s="44"/>
      <c r="AP9" s="45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workbookViewId="0">
      <selection activeCell="M7" sqref="M7"/>
    </sheetView>
  </sheetViews>
  <sheetFormatPr defaultRowHeight="14.5"/>
  <cols>
    <col min="1" max="1" width="14.54296875" style="2" customWidth="1"/>
    <col min="2" max="2" width="12.1796875" style="2" customWidth="1"/>
    <col min="3" max="8" width="8.7265625" style="2"/>
    <col min="9" max="9" width="8.7265625" style="3"/>
    <col min="10" max="16384" width="8.7265625" style="2"/>
  </cols>
  <sheetData>
    <row r="1" spans="2:12">
      <c r="B1" s="1" t="s">
        <v>0</v>
      </c>
      <c r="F1" s="2">
        <f t="shared" ref="F1:F17" si="0">SUM(D1:E1)</f>
        <v>0</v>
      </c>
      <c r="G1" s="2" t="e">
        <f t="shared" ref="G1:G64" si="1">F1/C1</f>
        <v>#DIV/0!</v>
      </c>
      <c r="H1" s="3" t="e">
        <f t="shared" ref="H1:H64" si="2">82.951*G1</f>
        <v>#DIV/0!</v>
      </c>
      <c r="I1" s="3" t="e">
        <f t="shared" ref="I1:I17" si="3">(D1-E1)/(D1+E1)*100</f>
        <v>#DIV/0!</v>
      </c>
    </row>
    <row r="2" spans="2:12">
      <c r="B2" s="1"/>
      <c r="H2" s="4" t="s">
        <v>1</v>
      </c>
      <c r="I2" s="4" t="s">
        <v>2</v>
      </c>
    </row>
    <row r="3" spans="2:12">
      <c r="B3" s="1" t="s">
        <v>3</v>
      </c>
      <c r="C3" s="2">
        <v>9575</v>
      </c>
      <c r="D3" s="2">
        <v>2267</v>
      </c>
      <c r="E3" s="2">
        <v>1774</v>
      </c>
      <c r="F3" s="2">
        <f t="shared" si="0"/>
        <v>4041</v>
      </c>
      <c r="G3" s="2">
        <f>F3/C18</f>
        <v>0.42429651406971863</v>
      </c>
      <c r="H3" s="3">
        <f>82.951*G3</f>
        <v>35.195820138597227</v>
      </c>
      <c r="I3" s="3">
        <f t="shared" si="3"/>
        <v>12.199950507300175</v>
      </c>
    </row>
    <row r="4" spans="2:12">
      <c r="B4" s="5" t="s">
        <v>4</v>
      </c>
      <c r="C4" s="6">
        <v>9545</v>
      </c>
      <c r="D4" s="6">
        <v>1267</v>
      </c>
      <c r="E4" s="6">
        <v>373</v>
      </c>
      <c r="F4" s="6">
        <f t="shared" si="0"/>
        <v>1640</v>
      </c>
      <c r="G4" s="6">
        <f>F4/C19</f>
        <v>0.17590904215381314</v>
      </c>
      <c r="H4" s="7">
        <f t="shared" si="2"/>
        <v>14.591830955700953</v>
      </c>
      <c r="I4" s="7">
        <f t="shared" si="3"/>
        <v>54.512195121951223</v>
      </c>
      <c r="K4" s="8" t="s">
        <v>5</v>
      </c>
      <c r="L4" s="2" t="s">
        <v>6</v>
      </c>
    </row>
    <row r="5" spans="2:12">
      <c r="B5" s="1" t="s">
        <v>7</v>
      </c>
      <c r="C5" s="2">
        <v>9516</v>
      </c>
      <c r="D5" s="2">
        <v>1872</v>
      </c>
      <c r="E5" s="2">
        <v>1273</v>
      </c>
      <c r="F5" s="2">
        <f t="shared" si="0"/>
        <v>3145</v>
      </c>
      <c r="G5" s="2">
        <f t="shared" si="1"/>
        <v>0.33049600672551493</v>
      </c>
      <c r="H5" s="3">
        <f t="shared" si="2"/>
        <v>27.414974253888186</v>
      </c>
      <c r="I5" s="3">
        <f t="shared" si="3"/>
        <v>19.046104928457869</v>
      </c>
    </row>
    <row r="6" spans="2:12">
      <c r="B6" s="1" t="s">
        <v>8</v>
      </c>
      <c r="C6" s="2">
        <v>9295</v>
      </c>
      <c r="D6" s="2">
        <v>1686</v>
      </c>
      <c r="E6" s="2">
        <v>1021</v>
      </c>
      <c r="F6" s="2">
        <f t="shared" si="0"/>
        <v>2707</v>
      </c>
      <c r="G6" s="2">
        <f t="shared" si="1"/>
        <v>0.29123184507799893</v>
      </c>
      <c r="H6" s="3">
        <f t="shared" si="2"/>
        <v>24.157972781065087</v>
      </c>
      <c r="I6" s="3">
        <f t="shared" si="3"/>
        <v>24.565940155153307</v>
      </c>
    </row>
    <row r="7" spans="2:12">
      <c r="B7" s="1" t="s">
        <v>9</v>
      </c>
      <c r="C7" s="2">
        <v>9307</v>
      </c>
      <c r="D7" s="2">
        <v>2250</v>
      </c>
      <c r="E7" s="2">
        <v>1672</v>
      </c>
      <c r="F7" s="2">
        <f t="shared" si="0"/>
        <v>3922</v>
      </c>
      <c r="G7" s="2">
        <f t="shared" si="1"/>
        <v>0.42140324486945308</v>
      </c>
      <c r="H7" s="3">
        <f t="shared" si="2"/>
        <v>34.955820565166</v>
      </c>
      <c r="I7" s="3">
        <f t="shared" si="3"/>
        <v>14.737378888322283</v>
      </c>
    </row>
    <row r="8" spans="2:12">
      <c r="B8" s="1" t="s">
        <v>10</v>
      </c>
      <c r="C8" s="2">
        <v>9576</v>
      </c>
      <c r="D8" s="2">
        <v>2061</v>
      </c>
      <c r="E8" s="2">
        <v>1698</v>
      </c>
      <c r="F8" s="2">
        <f t="shared" si="0"/>
        <v>3759</v>
      </c>
      <c r="G8" s="2">
        <f t="shared" si="1"/>
        <v>0.39254385964912281</v>
      </c>
      <c r="H8" s="3">
        <f t="shared" si="2"/>
        <v>32.561905701754384</v>
      </c>
      <c r="I8" s="3">
        <f t="shared" si="3"/>
        <v>9.6568236233040707</v>
      </c>
    </row>
    <row r="9" spans="2:12">
      <c r="B9" s="1" t="s">
        <v>11</v>
      </c>
      <c r="C9" s="2">
        <v>9478</v>
      </c>
      <c r="D9" s="2">
        <v>419</v>
      </c>
      <c r="E9" s="2">
        <v>374</v>
      </c>
      <c r="F9" s="2">
        <f t="shared" si="0"/>
        <v>793</v>
      </c>
      <c r="G9" s="2">
        <f t="shared" si="1"/>
        <v>8.3667440388267567E-2</v>
      </c>
      <c r="H9" s="3">
        <f t="shared" si="2"/>
        <v>6.9402978476471819</v>
      </c>
      <c r="I9" s="3">
        <f t="shared" si="3"/>
        <v>5.6746532156368223</v>
      </c>
    </row>
    <row r="10" spans="2:12">
      <c r="B10" s="1" t="s">
        <v>12</v>
      </c>
      <c r="C10" s="2">
        <v>9513</v>
      </c>
      <c r="D10" s="2">
        <v>2170</v>
      </c>
      <c r="E10" s="2">
        <v>1409</v>
      </c>
      <c r="F10" s="2">
        <f t="shared" si="0"/>
        <v>3579</v>
      </c>
      <c r="G10" s="2">
        <f t="shared" si="1"/>
        <v>0.37622201198360139</v>
      </c>
      <c r="H10" s="3">
        <f t="shared" si="2"/>
        <v>31.207992116051717</v>
      </c>
      <c r="I10" s="3">
        <f t="shared" si="3"/>
        <v>21.26292260407935</v>
      </c>
    </row>
    <row r="11" spans="2:12">
      <c r="B11" s="1" t="s">
        <v>13</v>
      </c>
      <c r="C11" s="2">
        <v>9883</v>
      </c>
      <c r="D11" s="2">
        <v>2269</v>
      </c>
      <c r="E11" s="2">
        <v>2025</v>
      </c>
      <c r="F11" s="2">
        <f t="shared" si="0"/>
        <v>4294</v>
      </c>
      <c r="G11" s="2">
        <f t="shared" si="1"/>
        <v>0.43448345644035213</v>
      </c>
      <c r="H11" s="3">
        <f t="shared" si="2"/>
        <v>36.040837195183649</v>
      </c>
      <c r="I11" s="3">
        <f t="shared" si="3"/>
        <v>5.6823474615742899</v>
      </c>
    </row>
    <row r="12" spans="2:12">
      <c r="B12" s="1" t="s">
        <v>14</v>
      </c>
      <c r="C12" s="2">
        <v>9563</v>
      </c>
      <c r="D12" s="2">
        <v>1923</v>
      </c>
      <c r="E12" s="2">
        <v>1444</v>
      </c>
      <c r="F12" s="2">
        <f t="shared" si="0"/>
        <v>3367</v>
      </c>
      <c r="G12" s="2">
        <f t="shared" si="1"/>
        <v>0.35208616542925858</v>
      </c>
      <c r="H12" s="3">
        <f t="shared" si="2"/>
        <v>29.205899508522425</v>
      </c>
      <c r="I12" s="3">
        <f t="shared" si="3"/>
        <v>14.226314226314226</v>
      </c>
    </row>
    <row r="13" spans="2:12">
      <c r="B13" s="1" t="s">
        <v>15</v>
      </c>
      <c r="C13" s="2">
        <v>9609</v>
      </c>
      <c r="D13" s="2">
        <v>1812</v>
      </c>
      <c r="E13" s="2">
        <v>1729</v>
      </c>
      <c r="F13" s="2">
        <f t="shared" si="0"/>
        <v>3541</v>
      </c>
      <c r="G13" s="2">
        <f t="shared" si="1"/>
        <v>0.36850868977000728</v>
      </c>
      <c r="H13" s="3">
        <f t="shared" si="2"/>
        <v>30.568164325111873</v>
      </c>
      <c r="I13" s="3">
        <f t="shared" si="3"/>
        <v>2.3439706297656029</v>
      </c>
    </row>
    <row r="14" spans="2:12">
      <c r="B14" s="1" t="s">
        <v>16</v>
      </c>
      <c r="C14" s="2">
        <v>9485</v>
      </c>
      <c r="D14" s="2">
        <v>2378</v>
      </c>
      <c r="E14" s="2">
        <v>1697</v>
      </c>
      <c r="F14" s="2">
        <f t="shared" si="0"/>
        <v>4075</v>
      </c>
      <c r="G14" s="2">
        <f t="shared" si="1"/>
        <v>0.42962572482867684</v>
      </c>
      <c r="H14" s="3">
        <f t="shared" si="2"/>
        <v>35.63788350026357</v>
      </c>
      <c r="I14" s="3">
        <f t="shared" si="3"/>
        <v>16.711656441717793</v>
      </c>
    </row>
    <row r="15" spans="2:12">
      <c r="B15" s="9" t="s">
        <v>17</v>
      </c>
      <c r="C15" s="6">
        <v>9501</v>
      </c>
      <c r="D15" s="6">
        <v>2585</v>
      </c>
      <c r="E15" s="6">
        <v>1311</v>
      </c>
      <c r="F15" s="6">
        <f t="shared" si="0"/>
        <v>3896</v>
      </c>
      <c r="G15" s="6">
        <f t="shared" si="1"/>
        <v>0.41006209872644983</v>
      </c>
      <c r="H15" s="7">
        <f t="shared" si="2"/>
        <v>34.015061151457736</v>
      </c>
      <c r="I15" s="7">
        <f t="shared" si="3"/>
        <v>32.700205338809035</v>
      </c>
      <c r="K15" s="2" t="s">
        <v>18</v>
      </c>
    </row>
    <row r="16" spans="2:12">
      <c r="B16" s="9" t="s">
        <v>19</v>
      </c>
      <c r="C16" s="6">
        <v>9594</v>
      </c>
      <c r="D16" s="6">
        <v>1757</v>
      </c>
      <c r="E16" s="6">
        <v>2160</v>
      </c>
      <c r="F16" s="6">
        <f t="shared" si="0"/>
        <v>3917</v>
      </c>
      <c r="G16" s="6">
        <f t="shared" si="1"/>
        <v>0.40827600583698143</v>
      </c>
      <c r="H16" s="7">
        <f t="shared" si="2"/>
        <v>33.866902960183445</v>
      </c>
      <c r="I16" s="7">
        <f t="shared" si="3"/>
        <v>-10.288486086290529</v>
      </c>
      <c r="K16" s="2" t="s">
        <v>20</v>
      </c>
    </row>
    <row r="17" spans="1:12">
      <c r="B17" s="1" t="s">
        <v>21</v>
      </c>
      <c r="C17" s="2">
        <v>9571</v>
      </c>
      <c r="D17" s="2">
        <v>1081</v>
      </c>
      <c r="E17" s="2">
        <v>900</v>
      </c>
      <c r="F17" s="2">
        <f t="shared" si="0"/>
        <v>1981</v>
      </c>
      <c r="G17" s="2">
        <f t="shared" si="1"/>
        <v>0.20697941698882039</v>
      </c>
      <c r="H17" s="3">
        <f t="shared" si="2"/>
        <v>17.16914961863964</v>
      </c>
      <c r="I17" s="3">
        <f t="shared" si="3"/>
        <v>9.136799596163554</v>
      </c>
    </row>
    <row r="18" spans="1:12">
      <c r="B18" s="1" t="s">
        <v>22</v>
      </c>
      <c r="C18" s="2">
        <v>9524</v>
      </c>
      <c r="D18" s="2">
        <v>1885</v>
      </c>
      <c r="E18" s="2">
        <v>1872</v>
      </c>
      <c r="F18" s="2">
        <f>SUM(D18:E18)</f>
        <v>3757</v>
      </c>
      <c r="G18" s="2">
        <f t="shared" si="1"/>
        <v>0.39447711045779082</v>
      </c>
      <c r="H18" s="3">
        <f t="shared" si="2"/>
        <v>32.722270789584201</v>
      </c>
      <c r="I18" s="3">
        <f>(D18-E18)/(D18+E18)*100</f>
        <v>0.34602076124567477</v>
      </c>
    </row>
    <row r="19" spans="1:12">
      <c r="B19" s="1" t="s">
        <v>23</v>
      </c>
      <c r="C19" s="2">
        <v>9323</v>
      </c>
      <c r="D19" s="2">
        <v>1321</v>
      </c>
      <c r="E19" s="2">
        <v>1202</v>
      </c>
      <c r="F19" s="2">
        <f>SUM(D19:E19)</f>
        <v>2523</v>
      </c>
      <c r="G19" s="2">
        <f t="shared" si="1"/>
        <v>0.27062104472809184</v>
      </c>
      <c r="H19" s="3">
        <f t="shared" si="2"/>
        <v>22.448286281239945</v>
      </c>
      <c r="I19" s="3">
        <f>(D19-E19)/(D19+E19)*100</f>
        <v>4.7166072136345623</v>
      </c>
    </row>
    <row r="20" spans="1:12">
      <c r="B20" s="1" t="s">
        <v>24</v>
      </c>
      <c r="C20" s="2">
        <v>9444</v>
      </c>
      <c r="D20" s="2">
        <v>1842</v>
      </c>
      <c r="E20" s="2">
        <v>1829</v>
      </c>
      <c r="F20" s="2">
        <f t="shared" ref="F20:F80" si="4">SUM(D20:E20)</f>
        <v>3671</v>
      </c>
      <c r="G20" s="2">
        <f t="shared" si="1"/>
        <v>0.38871240999576451</v>
      </c>
      <c r="H20" s="3">
        <f t="shared" si="2"/>
        <v>32.24408312155866</v>
      </c>
      <c r="I20" s="3">
        <f t="shared" ref="I20:I81" si="5">(D20-E20)/(D20+E20)*100</f>
        <v>0.35412694088804142</v>
      </c>
    </row>
    <row r="21" spans="1:12">
      <c r="B21" s="1" t="s">
        <v>25</v>
      </c>
      <c r="C21" s="2">
        <v>9565</v>
      </c>
      <c r="D21" s="2">
        <v>1385</v>
      </c>
      <c r="E21" s="2">
        <v>1352</v>
      </c>
      <c r="F21" s="2">
        <f t="shared" si="4"/>
        <v>2737</v>
      </c>
      <c r="G21" s="2">
        <f t="shared" si="1"/>
        <v>0.28614741244119185</v>
      </c>
      <c r="H21" s="3">
        <f t="shared" si="2"/>
        <v>23.736214009409302</v>
      </c>
      <c r="I21" s="3">
        <f t="shared" si="5"/>
        <v>1.205699671172817</v>
      </c>
    </row>
    <row r="22" spans="1:12" s="10" customFormat="1">
      <c r="B22" s="9" t="s">
        <v>26</v>
      </c>
      <c r="C22" s="10">
        <v>9550</v>
      </c>
      <c r="D22" s="10">
        <v>2455</v>
      </c>
      <c r="E22" s="10">
        <v>2448</v>
      </c>
      <c r="F22" s="10">
        <f t="shared" si="4"/>
        <v>4903</v>
      </c>
      <c r="G22" s="10">
        <f t="shared" si="1"/>
        <v>0.51340314136125653</v>
      </c>
      <c r="H22" s="11">
        <f t="shared" si="2"/>
        <v>42.587303979057587</v>
      </c>
      <c r="I22" s="11">
        <f t="shared" si="5"/>
        <v>0.14276973281664287</v>
      </c>
      <c r="K22" s="10" t="s">
        <v>27</v>
      </c>
    </row>
    <row r="23" spans="1:12">
      <c r="B23" s="1" t="s">
        <v>28</v>
      </c>
      <c r="C23" s="2">
        <v>9436</v>
      </c>
      <c r="D23" s="2">
        <v>2325</v>
      </c>
      <c r="E23" s="2">
        <v>1438</v>
      </c>
      <c r="F23" s="2">
        <f t="shared" si="4"/>
        <v>3763</v>
      </c>
      <c r="G23" s="2">
        <f t="shared" si="1"/>
        <v>0.39879186095803304</v>
      </c>
      <c r="H23" s="3">
        <f t="shared" si="2"/>
        <v>33.080183658329794</v>
      </c>
      <c r="I23" s="3">
        <f t="shared" si="5"/>
        <v>23.571618389582781</v>
      </c>
    </row>
    <row r="24" spans="1:12">
      <c r="B24" s="9" t="s">
        <v>29</v>
      </c>
      <c r="C24" s="10">
        <v>9588</v>
      </c>
      <c r="D24" s="10">
        <v>2530</v>
      </c>
      <c r="E24" s="10">
        <v>2010</v>
      </c>
      <c r="F24" s="10">
        <f t="shared" si="4"/>
        <v>4540</v>
      </c>
      <c r="G24" s="10">
        <f t="shared" si="1"/>
        <v>0.47350855235711303</v>
      </c>
      <c r="H24" s="11">
        <f t="shared" si="2"/>
        <v>39.27800792657488</v>
      </c>
      <c r="I24" s="11">
        <f t="shared" si="5"/>
        <v>11.453744493392071</v>
      </c>
      <c r="K24" s="10" t="s">
        <v>30</v>
      </c>
    </row>
    <row r="25" spans="1:12">
      <c r="B25" s="1" t="s">
        <v>31</v>
      </c>
      <c r="C25" s="2">
        <v>9428</v>
      </c>
      <c r="D25" s="2">
        <v>1356</v>
      </c>
      <c r="E25" s="2">
        <v>1115</v>
      </c>
      <c r="F25" s="2">
        <f t="shared" si="4"/>
        <v>2471</v>
      </c>
      <c r="G25" s="2">
        <f t="shared" si="1"/>
        <v>0.26209164191769196</v>
      </c>
      <c r="H25" s="3">
        <f t="shared" si="2"/>
        <v>21.740763788714464</v>
      </c>
      <c r="I25" s="3">
        <f t="shared" si="5"/>
        <v>9.7531363820315651</v>
      </c>
    </row>
    <row r="26" spans="1:12">
      <c r="B26" s="1" t="s">
        <v>32</v>
      </c>
      <c r="C26" s="2">
        <v>9529</v>
      </c>
      <c r="D26" s="2">
        <v>2181</v>
      </c>
      <c r="E26" s="2">
        <v>1892</v>
      </c>
      <c r="F26" s="2">
        <f t="shared" si="4"/>
        <v>4073</v>
      </c>
      <c r="G26" s="2">
        <f t="shared" si="1"/>
        <v>0.42743204953300451</v>
      </c>
      <c r="H26" s="3">
        <f t="shared" si="2"/>
        <v>35.455915940812254</v>
      </c>
      <c r="I26" s="3">
        <f t="shared" si="5"/>
        <v>7.0955069972992879</v>
      </c>
    </row>
    <row r="27" spans="1:12">
      <c r="B27" s="9" t="s">
        <v>33</v>
      </c>
      <c r="C27" s="6">
        <v>9686</v>
      </c>
      <c r="D27" s="6">
        <v>1971</v>
      </c>
      <c r="E27" s="6">
        <v>1034</v>
      </c>
      <c r="F27" s="6">
        <f t="shared" si="4"/>
        <v>3005</v>
      </c>
      <c r="G27" s="6">
        <f t="shared" si="1"/>
        <v>0.31024158579392941</v>
      </c>
      <c r="H27" s="7">
        <f t="shared" si="2"/>
        <v>25.734849783192235</v>
      </c>
      <c r="I27" s="7">
        <f t="shared" si="5"/>
        <v>31.181364392678866</v>
      </c>
      <c r="K27" s="10" t="s">
        <v>34</v>
      </c>
      <c r="L27" s="2" t="s">
        <v>35</v>
      </c>
    </row>
    <row r="28" spans="1:12">
      <c r="B28" s="1" t="s">
        <v>36</v>
      </c>
      <c r="D28" s="2">
        <v>0</v>
      </c>
      <c r="E28" s="2">
        <v>0</v>
      </c>
      <c r="F28" s="2">
        <f t="shared" si="4"/>
        <v>0</v>
      </c>
      <c r="G28" s="2" t="e">
        <f t="shared" si="1"/>
        <v>#DIV/0!</v>
      </c>
      <c r="H28" s="3">
        <v>0</v>
      </c>
      <c r="I28" s="3">
        <v>0</v>
      </c>
    </row>
    <row r="29" spans="1:12">
      <c r="B29" s="1" t="s">
        <v>37</v>
      </c>
      <c r="C29" s="2">
        <v>9607</v>
      </c>
      <c r="D29" s="2">
        <v>582</v>
      </c>
      <c r="E29" s="2">
        <v>554</v>
      </c>
      <c r="F29" s="2">
        <f t="shared" si="4"/>
        <v>1136</v>
      </c>
      <c r="G29" s="2">
        <f t="shared" si="1"/>
        <v>0.11824711148121161</v>
      </c>
      <c r="H29" s="3">
        <f t="shared" si="2"/>
        <v>9.8087161444779838</v>
      </c>
      <c r="I29" s="3">
        <f t="shared" si="5"/>
        <v>2.464788732394366</v>
      </c>
    </row>
    <row r="30" spans="1:12">
      <c r="B30" s="9" t="s">
        <v>38</v>
      </c>
      <c r="C30" s="10">
        <v>9649</v>
      </c>
      <c r="D30" s="10">
        <v>2429</v>
      </c>
      <c r="E30" s="10">
        <v>1618</v>
      </c>
      <c r="F30" s="10">
        <f t="shared" si="4"/>
        <v>4047</v>
      </c>
      <c r="G30" s="10">
        <f t="shared" si="1"/>
        <v>0.41942170173074927</v>
      </c>
      <c r="H30" s="11">
        <f t="shared" si="2"/>
        <v>34.791449580267383</v>
      </c>
      <c r="I30" s="11">
        <f t="shared" si="5"/>
        <v>20.03953545836422</v>
      </c>
      <c r="K30" s="12" t="s">
        <v>39</v>
      </c>
    </row>
    <row r="31" spans="1:12">
      <c r="A31" s="13" t="s">
        <v>40</v>
      </c>
      <c r="B31" s="14" t="s">
        <v>41</v>
      </c>
      <c r="C31" s="13">
        <v>9498</v>
      </c>
      <c r="D31" s="13">
        <v>1299</v>
      </c>
      <c r="E31" s="13">
        <v>636</v>
      </c>
      <c r="F31" s="13">
        <f t="shared" si="4"/>
        <v>1935</v>
      </c>
      <c r="G31" s="13">
        <f t="shared" si="1"/>
        <v>0.20372710044219836</v>
      </c>
      <c r="H31" s="15">
        <f t="shared" si="2"/>
        <v>16.899366708780793</v>
      </c>
      <c r="I31" s="15">
        <f t="shared" si="5"/>
        <v>34.263565891472872</v>
      </c>
    </row>
    <row r="32" spans="1:12">
      <c r="B32" s="1" t="s">
        <v>42</v>
      </c>
      <c r="C32" s="2">
        <v>9532</v>
      </c>
      <c r="D32" s="2">
        <v>1381</v>
      </c>
      <c r="E32" s="2">
        <v>1052</v>
      </c>
      <c r="F32" s="2">
        <f t="shared" si="4"/>
        <v>2433</v>
      </c>
      <c r="G32" s="2">
        <f t="shared" si="1"/>
        <v>0.25524548887956355</v>
      </c>
      <c r="H32" s="3">
        <f>82.951*G32</f>
        <v>21.172868548048676</v>
      </c>
      <c r="I32" s="3">
        <f t="shared" si="5"/>
        <v>13.522400328812164</v>
      </c>
    </row>
    <row r="33" spans="2:11" s="10" customFormat="1">
      <c r="B33" s="9" t="s">
        <v>43</v>
      </c>
      <c r="C33" s="10">
        <v>9619</v>
      </c>
      <c r="D33" s="10">
        <v>2460</v>
      </c>
      <c r="E33" s="10">
        <v>1835</v>
      </c>
      <c r="F33" s="10">
        <f t="shared" si="4"/>
        <v>4295</v>
      </c>
      <c r="G33" s="10">
        <f t="shared" si="1"/>
        <v>0.44651211144609626</v>
      </c>
      <c r="H33" s="11">
        <f t="shared" si="2"/>
        <v>37.03862615656513</v>
      </c>
      <c r="I33" s="11">
        <f t="shared" si="5"/>
        <v>14.551804423748546</v>
      </c>
      <c r="K33" s="10" t="s">
        <v>44</v>
      </c>
    </row>
    <row r="34" spans="2:11">
      <c r="B34" s="1" t="s">
        <v>45</v>
      </c>
      <c r="C34" s="2">
        <v>9468</v>
      </c>
      <c r="D34" s="2">
        <v>1320</v>
      </c>
      <c r="E34" s="2">
        <v>1099</v>
      </c>
      <c r="F34" s="2">
        <f t="shared" si="4"/>
        <v>2419</v>
      </c>
      <c r="G34" s="2">
        <f t="shared" si="1"/>
        <v>0.25549218419940856</v>
      </c>
      <c r="H34" s="3">
        <f t="shared" si="2"/>
        <v>21.193332171525139</v>
      </c>
      <c r="I34" s="3">
        <f t="shared" si="5"/>
        <v>9.1360066143034313</v>
      </c>
    </row>
    <row r="35" spans="2:11">
      <c r="B35" s="1" t="s">
        <v>46</v>
      </c>
      <c r="C35" s="2">
        <v>9446</v>
      </c>
      <c r="D35" s="2">
        <v>1801</v>
      </c>
      <c r="E35" s="2">
        <v>1550</v>
      </c>
      <c r="F35" s="2">
        <f t="shared" si="4"/>
        <v>3351</v>
      </c>
      <c r="G35" s="2">
        <f t="shared" si="1"/>
        <v>0.35475333474486553</v>
      </c>
      <c r="H35" s="3">
        <f t="shared" si="2"/>
        <v>29.427143870421339</v>
      </c>
      <c r="I35" s="3">
        <f t="shared" si="5"/>
        <v>7.4903014025663976</v>
      </c>
    </row>
    <row r="36" spans="2:11">
      <c r="B36" s="1" t="s">
        <v>47</v>
      </c>
      <c r="C36" s="2">
        <v>9265</v>
      </c>
      <c r="D36" s="2">
        <v>412</v>
      </c>
      <c r="E36" s="2">
        <v>323</v>
      </c>
      <c r="F36" s="2">
        <f t="shared" si="4"/>
        <v>735</v>
      </c>
      <c r="G36" s="2">
        <f t="shared" si="1"/>
        <v>7.9330814894765248E-2</v>
      </c>
      <c r="H36" s="3">
        <f t="shared" si="2"/>
        <v>6.5805704263356715</v>
      </c>
      <c r="I36" s="3">
        <f t="shared" si="5"/>
        <v>12.108843537414966</v>
      </c>
    </row>
    <row r="37" spans="2:11">
      <c r="B37" s="1" t="s">
        <v>48</v>
      </c>
      <c r="C37" s="2">
        <v>9525</v>
      </c>
      <c r="D37" s="2">
        <v>1275</v>
      </c>
      <c r="E37" s="2">
        <v>1139</v>
      </c>
      <c r="F37" s="2">
        <f t="shared" si="4"/>
        <v>2414</v>
      </c>
      <c r="G37" s="2">
        <f t="shared" si="1"/>
        <v>0.25343832020997376</v>
      </c>
      <c r="H37" s="3">
        <f t="shared" si="2"/>
        <v>21.02296209973753</v>
      </c>
      <c r="I37" s="3">
        <f t="shared" si="5"/>
        <v>5.6338028169014089</v>
      </c>
    </row>
    <row r="38" spans="2:11">
      <c r="B38" s="1" t="s">
        <v>49</v>
      </c>
      <c r="C38" s="2">
        <v>9332</v>
      </c>
      <c r="D38" s="2">
        <v>911</v>
      </c>
      <c r="E38" s="2">
        <v>819</v>
      </c>
      <c r="F38" s="2">
        <f t="shared" si="4"/>
        <v>1730</v>
      </c>
      <c r="G38" s="2">
        <f t="shared" si="1"/>
        <v>0.18538362623231891</v>
      </c>
      <c r="H38" s="3">
        <f t="shared" si="2"/>
        <v>15.377757179597085</v>
      </c>
      <c r="I38" s="3">
        <f t="shared" si="5"/>
        <v>5.3179190751445091</v>
      </c>
    </row>
    <row r="39" spans="2:11">
      <c r="B39" s="1" t="s">
        <v>50</v>
      </c>
      <c r="C39" s="2">
        <v>9132</v>
      </c>
      <c r="D39" s="2">
        <v>1143</v>
      </c>
      <c r="E39" s="2">
        <v>880</v>
      </c>
      <c r="F39" s="2">
        <f t="shared" si="4"/>
        <v>2023</v>
      </c>
      <c r="G39" s="2">
        <f t="shared" si="1"/>
        <v>0.2215286903197547</v>
      </c>
      <c r="H39" s="3">
        <f t="shared" si="2"/>
        <v>18.376026390713971</v>
      </c>
      <c r="I39" s="3">
        <f t="shared" si="5"/>
        <v>13.00049431537321</v>
      </c>
    </row>
    <row r="40" spans="2:11">
      <c r="B40" s="1" t="s">
        <v>51</v>
      </c>
      <c r="C40" s="2">
        <v>9620</v>
      </c>
      <c r="D40" s="2">
        <v>185</v>
      </c>
      <c r="E40" s="2">
        <v>94</v>
      </c>
      <c r="F40" s="2">
        <f t="shared" si="4"/>
        <v>279</v>
      </c>
      <c r="G40" s="2">
        <f t="shared" si="1"/>
        <v>2.9002079002079004E-2</v>
      </c>
      <c r="H40" s="3">
        <f t="shared" si="2"/>
        <v>2.4057514553014552</v>
      </c>
      <c r="I40" s="3">
        <f t="shared" si="5"/>
        <v>32.616487455197138</v>
      </c>
    </row>
    <row r="41" spans="2:11">
      <c r="B41" s="1" t="s">
        <v>52</v>
      </c>
      <c r="C41" s="2">
        <v>9759</v>
      </c>
      <c r="D41" s="2">
        <v>1065</v>
      </c>
      <c r="E41" s="2">
        <v>949</v>
      </c>
      <c r="F41" s="2">
        <f t="shared" si="4"/>
        <v>2014</v>
      </c>
      <c r="G41" s="2">
        <f t="shared" si="1"/>
        <v>0.20637360385285378</v>
      </c>
      <c r="H41" s="3">
        <f t="shared" si="2"/>
        <v>17.118896813198074</v>
      </c>
      <c r="I41" s="3">
        <f t="shared" si="5"/>
        <v>5.7596822244289969</v>
      </c>
    </row>
    <row r="42" spans="2:11">
      <c r="B42" s="1" t="s">
        <v>53</v>
      </c>
      <c r="C42" s="2">
        <v>9858</v>
      </c>
      <c r="D42" s="2">
        <v>225</v>
      </c>
      <c r="E42" s="2">
        <v>126</v>
      </c>
      <c r="F42" s="2">
        <f t="shared" si="4"/>
        <v>351</v>
      </c>
      <c r="G42" s="2">
        <f t="shared" si="1"/>
        <v>3.5605599513085819E-2</v>
      </c>
      <c r="H42" s="3">
        <f t="shared" si="2"/>
        <v>2.9535200852099814</v>
      </c>
      <c r="I42" s="3">
        <f t="shared" si="5"/>
        <v>28.205128205128204</v>
      </c>
    </row>
    <row r="43" spans="2:11">
      <c r="B43" s="1" t="s">
        <v>54</v>
      </c>
      <c r="C43" s="2">
        <v>9959</v>
      </c>
      <c r="D43" s="2">
        <v>1048</v>
      </c>
      <c r="E43" s="2">
        <v>907</v>
      </c>
      <c r="F43" s="2">
        <f t="shared" si="4"/>
        <v>1955</v>
      </c>
      <c r="G43" s="2">
        <f t="shared" si="1"/>
        <v>0.19630484988452657</v>
      </c>
      <c r="H43" s="3">
        <f t="shared" si="2"/>
        <v>16.283683602771362</v>
      </c>
      <c r="I43" s="3">
        <f t="shared" si="5"/>
        <v>7.2122762148337598</v>
      </c>
    </row>
    <row r="44" spans="2:11">
      <c r="B44" s="1" t="s">
        <v>55</v>
      </c>
      <c r="D44" s="2">
        <v>0</v>
      </c>
      <c r="E44" s="2">
        <v>0</v>
      </c>
      <c r="F44" s="2">
        <f t="shared" si="4"/>
        <v>0</v>
      </c>
      <c r="G44" s="2" t="e">
        <f t="shared" si="1"/>
        <v>#DIV/0!</v>
      </c>
      <c r="H44" s="3">
        <f>0</f>
        <v>0</v>
      </c>
      <c r="I44" s="3">
        <v>0</v>
      </c>
    </row>
    <row r="45" spans="2:11">
      <c r="B45" s="1" t="s">
        <v>56</v>
      </c>
      <c r="C45" s="2">
        <v>10078</v>
      </c>
      <c r="D45" s="2">
        <v>576</v>
      </c>
      <c r="E45" s="2">
        <v>413</v>
      </c>
      <c r="F45" s="2">
        <f t="shared" si="4"/>
        <v>989</v>
      </c>
      <c r="G45" s="2">
        <f t="shared" si="1"/>
        <v>9.8134550506052784E-2</v>
      </c>
      <c r="H45" s="3">
        <f t="shared" si="2"/>
        <v>8.1403590990275845</v>
      </c>
      <c r="I45" s="3">
        <f t="shared" si="5"/>
        <v>16.481294236602629</v>
      </c>
    </row>
    <row r="46" spans="2:11">
      <c r="B46" s="1" t="s">
        <v>57</v>
      </c>
      <c r="C46" s="2">
        <v>9914</v>
      </c>
      <c r="D46" s="2">
        <v>879</v>
      </c>
      <c r="E46" s="2">
        <v>666</v>
      </c>
      <c r="F46" s="2">
        <f t="shared" si="4"/>
        <v>1545</v>
      </c>
      <c r="G46" s="2">
        <f t="shared" si="1"/>
        <v>0.15584022594311076</v>
      </c>
      <c r="H46" s="3">
        <f t="shared" si="2"/>
        <v>12.927102582206979</v>
      </c>
      <c r="I46" s="3">
        <f t="shared" si="5"/>
        <v>13.78640776699029</v>
      </c>
    </row>
    <row r="47" spans="2:11">
      <c r="B47" s="1" t="s">
        <v>58</v>
      </c>
      <c r="C47" s="2">
        <v>9950</v>
      </c>
      <c r="D47" s="2">
        <v>385</v>
      </c>
      <c r="E47" s="2">
        <v>262</v>
      </c>
      <c r="F47" s="2">
        <f t="shared" si="4"/>
        <v>647</v>
      </c>
      <c r="G47" s="2">
        <f t="shared" si="1"/>
        <v>6.5025125628140709E-2</v>
      </c>
      <c r="H47" s="3">
        <f t="shared" si="2"/>
        <v>5.3938991959798992</v>
      </c>
      <c r="I47" s="3">
        <f t="shared" si="5"/>
        <v>19.01081916537867</v>
      </c>
    </row>
    <row r="48" spans="2:11" s="10" customFormat="1">
      <c r="B48" s="9" t="s">
        <v>59</v>
      </c>
      <c r="C48" s="10">
        <v>9945</v>
      </c>
      <c r="D48" s="10">
        <v>2292</v>
      </c>
      <c r="E48" s="10">
        <v>2230</v>
      </c>
      <c r="F48" s="10">
        <f t="shared" si="4"/>
        <v>4522</v>
      </c>
      <c r="G48" s="10">
        <f t="shared" si="1"/>
        <v>0.4547008547008547</v>
      </c>
      <c r="H48" s="11">
        <f t="shared" si="2"/>
        <v>37.717890598290595</v>
      </c>
      <c r="I48" s="11">
        <f t="shared" si="5"/>
        <v>1.3710747456877488</v>
      </c>
      <c r="K48" s="10" t="s">
        <v>60</v>
      </c>
    </row>
    <row r="49" spans="2:9">
      <c r="B49" s="1" t="s">
        <v>61</v>
      </c>
      <c r="C49" s="2">
        <v>9861</v>
      </c>
      <c r="D49" s="2">
        <v>392</v>
      </c>
      <c r="E49" s="2">
        <v>250</v>
      </c>
      <c r="F49" s="2">
        <f t="shared" si="4"/>
        <v>642</v>
      </c>
      <c r="G49" s="2">
        <f t="shared" si="1"/>
        <v>6.5104958929114692E-2</v>
      </c>
      <c r="H49" s="3">
        <f t="shared" si="2"/>
        <v>5.400521448128992</v>
      </c>
      <c r="I49" s="3">
        <f t="shared" si="5"/>
        <v>22.118380062305295</v>
      </c>
    </row>
    <row r="50" spans="2:9">
      <c r="B50" s="1" t="s">
        <v>62</v>
      </c>
      <c r="C50" s="2">
        <v>10038</v>
      </c>
      <c r="D50" s="2">
        <v>855</v>
      </c>
      <c r="E50" s="2">
        <v>633</v>
      </c>
      <c r="F50" s="2">
        <f t="shared" si="4"/>
        <v>1488</v>
      </c>
      <c r="G50" s="2">
        <f t="shared" si="1"/>
        <v>0.14823670053795576</v>
      </c>
      <c r="H50" s="3">
        <f t="shared" si="2"/>
        <v>12.296382546323967</v>
      </c>
      <c r="I50" s="3">
        <f t="shared" si="5"/>
        <v>14.919354838709678</v>
      </c>
    </row>
    <row r="51" spans="2:9">
      <c r="B51" s="1" t="s">
        <v>63</v>
      </c>
      <c r="C51" s="2">
        <v>8757</v>
      </c>
      <c r="D51" s="2">
        <v>610</v>
      </c>
      <c r="E51" s="2">
        <v>517</v>
      </c>
      <c r="F51" s="2">
        <f t="shared" si="4"/>
        <v>1127</v>
      </c>
      <c r="G51" s="2">
        <f t="shared" si="1"/>
        <v>0.1286970423661071</v>
      </c>
      <c r="H51" s="3">
        <f t="shared" si="2"/>
        <v>10.67554836131095</v>
      </c>
      <c r="I51" s="3">
        <f t="shared" si="5"/>
        <v>8.2519964507542145</v>
      </c>
    </row>
    <row r="52" spans="2:9">
      <c r="B52" s="1" t="s">
        <v>64</v>
      </c>
      <c r="C52" s="2">
        <v>9824</v>
      </c>
      <c r="D52" s="2">
        <v>1705</v>
      </c>
      <c r="E52" s="2">
        <v>1458</v>
      </c>
      <c r="F52" s="2">
        <f t="shared" si="4"/>
        <v>3163</v>
      </c>
      <c r="G52" s="2">
        <f t="shared" si="1"/>
        <v>0.32196661237785018</v>
      </c>
      <c r="H52" s="3">
        <f t="shared" si="2"/>
        <v>26.707452463355047</v>
      </c>
      <c r="I52" s="3">
        <f t="shared" si="5"/>
        <v>7.8090420486879548</v>
      </c>
    </row>
    <row r="53" spans="2:9">
      <c r="B53" s="1" t="s">
        <v>65</v>
      </c>
      <c r="C53" s="2">
        <v>9772</v>
      </c>
      <c r="D53" s="2">
        <v>912</v>
      </c>
      <c r="E53" s="2">
        <v>850</v>
      </c>
      <c r="F53" s="2">
        <f t="shared" si="4"/>
        <v>1762</v>
      </c>
      <c r="G53" s="2">
        <f t="shared" si="1"/>
        <v>0.18031109291854278</v>
      </c>
      <c r="H53" s="3">
        <f t="shared" si="2"/>
        <v>14.956985468686041</v>
      </c>
      <c r="I53" s="3">
        <f t="shared" si="5"/>
        <v>3.5187287173666286</v>
      </c>
    </row>
    <row r="54" spans="2:9">
      <c r="B54" s="1" t="s">
        <v>66</v>
      </c>
      <c r="C54" s="2">
        <v>10042</v>
      </c>
      <c r="D54" s="2">
        <v>1500</v>
      </c>
      <c r="E54" s="2">
        <v>1296</v>
      </c>
      <c r="F54" s="2">
        <f t="shared" si="4"/>
        <v>2796</v>
      </c>
      <c r="G54" s="2">
        <f t="shared" si="1"/>
        <v>0.27843059151563432</v>
      </c>
      <c r="H54" s="3">
        <f t="shared" si="2"/>
        <v>23.096095996813382</v>
      </c>
      <c r="I54" s="3">
        <f t="shared" si="5"/>
        <v>7.296137339055794</v>
      </c>
    </row>
    <row r="55" spans="2:9">
      <c r="B55" s="1" t="s">
        <v>67</v>
      </c>
      <c r="C55" s="2">
        <v>10088</v>
      </c>
      <c r="D55" s="2">
        <v>343</v>
      </c>
      <c r="E55" s="2">
        <v>220</v>
      </c>
      <c r="F55" s="2">
        <f t="shared" si="4"/>
        <v>563</v>
      </c>
      <c r="G55" s="2">
        <f t="shared" si="1"/>
        <v>5.5808881839809678E-2</v>
      </c>
      <c r="H55" s="3">
        <f t="shared" si="2"/>
        <v>4.6294025574940525</v>
      </c>
      <c r="I55" s="3">
        <f t="shared" si="5"/>
        <v>21.847246891651864</v>
      </c>
    </row>
    <row r="56" spans="2:9">
      <c r="B56" s="1" t="s">
        <v>68</v>
      </c>
      <c r="C56" s="2">
        <v>10223</v>
      </c>
      <c r="D56" s="2">
        <v>1706</v>
      </c>
      <c r="E56" s="2">
        <v>1535</v>
      </c>
      <c r="F56" s="2">
        <f t="shared" si="4"/>
        <v>3241</v>
      </c>
      <c r="G56" s="2">
        <f t="shared" si="1"/>
        <v>0.31703022596106817</v>
      </c>
      <c r="H56" s="3">
        <f t="shared" si="2"/>
        <v>26.297974273696564</v>
      </c>
      <c r="I56" s="3">
        <f t="shared" si="5"/>
        <v>5.2761493366244983</v>
      </c>
    </row>
    <row r="57" spans="2:9">
      <c r="B57" s="1" t="s">
        <v>69</v>
      </c>
      <c r="C57" s="2">
        <v>9822</v>
      </c>
      <c r="D57" s="2">
        <v>1831</v>
      </c>
      <c r="E57" s="2">
        <v>1598</v>
      </c>
      <c r="F57" s="2">
        <f>SUM(D58:E58)</f>
        <v>306</v>
      </c>
      <c r="G57" s="2">
        <f t="shared" si="1"/>
        <v>3.1154551007941355E-2</v>
      </c>
      <c r="H57" s="3">
        <f t="shared" si="2"/>
        <v>2.5843011606597432</v>
      </c>
      <c r="I57" s="3">
        <f t="shared" si="5"/>
        <v>6.7949839603382909</v>
      </c>
    </row>
    <row r="58" spans="2:9">
      <c r="B58" s="1" t="s">
        <v>70</v>
      </c>
      <c r="C58" s="2">
        <v>10003</v>
      </c>
      <c r="D58" s="2">
        <v>136</v>
      </c>
      <c r="E58" s="2">
        <v>170</v>
      </c>
      <c r="F58" s="2" t="e">
        <f>SUM(#REF!)</f>
        <v>#REF!</v>
      </c>
      <c r="G58" s="2" t="e">
        <f t="shared" si="1"/>
        <v>#REF!</v>
      </c>
      <c r="H58" s="3">
        <v>0</v>
      </c>
      <c r="I58" s="3">
        <f t="shared" si="5"/>
        <v>-11.111111111111111</v>
      </c>
    </row>
    <row r="59" spans="2:9">
      <c r="B59" s="1" t="s">
        <v>71</v>
      </c>
      <c r="C59" s="2">
        <v>9733</v>
      </c>
      <c r="D59" s="2">
        <v>467</v>
      </c>
      <c r="E59" s="2">
        <v>404</v>
      </c>
      <c r="F59" s="2">
        <f t="shared" si="4"/>
        <v>871</v>
      </c>
      <c r="G59" s="2">
        <f t="shared" si="1"/>
        <v>8.9489366074180621E-2</v>
      </c>
      <c r="H59" s="3">
        <f t="shared" si="2"/>
        <v>7.4232324052193563</v>
      </c>
      <c r="I59" s="3">
        <f t="shared" si="5"/>
        <v>7.2330654420206653</v>
      </c>
    </row>
    <row r="60" spans="2:9">
      <c r="B60" s="1" t="s">
        <v>72</v>
      </c>
      <c r="C60" s="2">
        <v>9442</v>
      </c>
      <c r="D60" s="2">
        <v>182</v>
      </c>
      <c r="E60" s="2">
        <v>171</v>
      </c>
      <c r="F60" s="2">
        <f t="shared" si="4"/>
        <v>353</v>
      </c>
      <c r="G60" s="2">
        <f t="shared" si="1"/>
        <v>3.7386147002753653E-2</v>
      </c>
      <c r="H60" s="3">
        <f t="shared" si="2"/>
        <v>3.1012182800254182</v>
      </c>
      <c r="I60" s="3">
        <f t="shared" si="5"/>
        <v>3.1161473087818696</v>
      </c>
    </row>
    <row r="61" spans="2:9">
      <c r="B61" s="1" t="s">
        <v>73</v>
      </c>
      <c r="C61" s="2">
        <v>9570</v>
      </c>
      <c r="D61" s="2">
        <v>1072</v>
      </c>
      <c r="E61" s="2">
        <v>896</v>
      </c>
      <c r="F61" s="2">
        <f t="shared" si="4"/>
        <v>1968</v>
      </c>
      <c r="G61" s="2">
        <f t="shared" si="1"/>
        <v>0.20564263322884013</v>
      </c>
      <c r="H61" s="3">
        <f t="shared" si="2"/>
        <v>17.058262068965515</v>
      </c>
      <c r="I61" s="3">
        <f t="shared" si="5"/>
        <v>8.9430894308943092</v>
      </c>
    </row>
    <row r="62" spans="2:9">
      <c r="B62" s="1" t="s">
        <v>74</v>
      </c>
      <c r="C62" s="2">
        <v>9528</v>
      </c>
      <c r="D62" s="2">
        <v>2139</v>
      </c>
      <c r="E62" s="2">
        <v>1586</v>
      </c>
      <c r="F62" s="2">
        <f t="shared" si="4"/>
        <v>3725</v>
      </c>
      <c r="G62" s="2">
        <f t="shared" si="1"/>
        <v>0.39095298068849704</v>
      </c>
      <c r="H62" s="3">
        <f t="shared" si="2"/>
        <v>32.429940701091517</v>
      </c>
      <c r="I62" s="3">
        <f t="shared" si="5"/>
        <v>14.845637583892618</v>
      </c>
    </row>
    <row r="63" spans="2:9">
      <c r="B63" s="1" t="s">
        <v>75</v>
      </c>
      <c r="C63" s="2">
        <v>9649</v>
      </c>
      <c r="D63" s="2">
        <v>1904</v>
      </c>
      <c r="E63" s="2">
        <v>1703</v>
      </c>
      <c r="F63" s="2">
        <f t="shared" si="4"/>
        <v>3607</v>
      </c>
      <c r="G63" s="2">
        <f t="shared" si="1"/>
        <v>0.37382112135972639</v>
      </c>
      <c r="H63" s="3">
        <f t="shared" si="2"/>
        <v>31.008835837910663</v>
      </c>
      <c r="I63" s="3">
        <f t="shared" si="5"/>
        <v>5.5724979207097309</v>
      </c>
    </row>
    <row r="64" spans="2:9">
      <c r="B64" s="1" t="s">
        <v>76</v>
      </c>
      <c r="C64" s="2">
        <v>9595</v>
      </c>
      <c r="D64" s="2">
        <v>956</v>
      </c>
      <c r="E64" s="2">
        <v>771</v>
      </c>
      <c r="F64" s="2">
        <f t="shared" si="4"/>
        <v>1727</v>
      </c>
      <c r="G64" s="2">
        <f t="shared" si="1"/>
        <v>0.17998957790515893</v>
      </c>
      <c r="H64" s="3">
        <f t="shared" si="2"/>
        <v>14.930315476810838</v>
      </c>
      <c r="I64" s="3">
        <f t="shared" si="5"/>
        <v>10.712217718587146</v>
      </c>
    </row>
    <row r="65" spans="2:9">
      <c r="B65" s="1" t="s">
        <v>77</v>
      </c>
      <c r="C65" s="2">
        <v>9608</v>
      </c>
      <c r="D65" s="2">
        <v>311</v>
      </c>
      <c r="E65" s="2">
        <v>231</v>
      </c>
      <c r="F65" s="2">
        <f t="shared" si="4"/>
        <v>542</v>
      </c>
      <c r="G65" s="2">
        <f t="shared" ref="G65:G83" si="6">F65/C65</f>
        <v>5.6411323896752706E-2</v>
      </c>
      <c r="H65" s="3">
        <f t="shared" ref="H65:H83" si="7">82.951*G65</f>
        <v>4.679375728559533</v>
      </c>
      <c r="I65" s="3">
        <f t="shared" si="5"/>
        <v>14.760147601476014</v>
      </c>
    </row>
    <row r="66" spans="2:9">
      <c r="B66" s="1" t="s">
        <v>78</v>
      </c>
      <c r="C66" s="2">
        <v>9538</v>
      </c>
      <c r="D66" s="2">
        <v>428</v>
      </c>
      <c r="E66" s="2">
        <v>367</v>
      </c>
      <c r="F66" s="2">
        <f t="shared" si="4"/>
        <v>795</v>
      </c>
      <c r="G66" s="2">
        <f t="shared" si="6"/>
        <v>8.335080729712728E-2</v>
      </c>
      <c r="H66" s="3">
        <f t="shared" si="7"/>
        <v>6.9140328161040046</v>
      </c>
      <c r="I66" s="3">
        <f t="shared" si="5"/>
        <v>7.6729559748427674</v>
      </c>
    </row>
    <row r="67" spans="2:9">
      <c r="B67" s="1" t="s">
        <v>79</v>
      </c>
      <c r="C67" s="2">
        <v>9712</v>
      </c>
      <c r="D67" s="2">
        <v>172</v>
      </c>
      <c r="E67" s="2">
        <v>126</v>
      </c>
      <c r="F67" s="2">
        <f t="shared" si="4"/>
        <v>298</v>
      </c>
      <c r="G67" s="2">
        <f t="shared" si="6"/>
        <v>3.0683690280065897E-2</v>
      </c>
      <c r="H67" s="3">
        <f t="shared" si="7"/>
        <v>2.545242792421746</v>
      </c>
      <c r="I67" s="3">
        <f t="shared" si="5"/>
        <v>15.436241610738255</v>
      </c>
    </row>
    <row r="68" spans="2:9">
      <c r="B68" s="1" t="s">
        <v>80</v>
      </c>
      <c r="C68" s="2">
        <v>9452</v>
      </c>
      <c r="D68" s="2">
        <v>946</v>
      </c>
      <c r="E68" s="2">
        <v>686</v>
      </c>
      <c r="F68" s="2">
        <f t="shared" si="4"/>
        <v>1632</v>
      </c>
      <c r="G68" s="2">
        <f t="shared" si="6"/>
        <v>0.17266187050359713</v>
      </c>
      <c r="H68" s="3">
        <f t="shared" si="7"/>
        <v>14.322474820143885</v>
      </c>
      <c r="I68" s="3">
        <f t="shared" si="5"/>
        <v>15.931372549019606</v>
      </c>
    </row>
    <row r="69" spans="2:9">
      <c r="B69" s="1" t="s">
        <v>81</v>
      </c>
      <c r="C69" s="2">
        <v>9775</v>
      </c>
      <c r="D69" s="2">
        <v>941</v>
      </c>
      <c r="E69" s="2">
        <v>797</v>
      </c>
      <c r="F69" s="2">
        <f t="shared" si="4"/>
        <v>1738</v>
      </c>
      <c r="G69" s="2">
        <f t="shared" si="6"/>
        <v>0.1778005115089514</v>
      </c>
      <c r="H69" s="3">
        <f t="shared" si="7"/>
        <v>14.748730230179026</v>
      </c>
      <c r="I69" s="3">
        <f t="shared" si="5"/>
        <v>8.2853855005753729</v>
      </c>
    </row>
    <row r="70" spans="2:9">
      <c r="B70" s="1" t="s">
        <v>82</v>
      </c>
      <c r="C70" s="2">
        <v>9871</v>
      </c>
      <c r="D70" s="2">
        <v>1001</v>
      </c>
      <c r="E70" s="2">
        <v>771</v>
      </c>
      <c r="F70" s="2">
        <f t="shared" si="4"/>
        <v>1772</v>
      </c>
      <c r="G70" s="2">
        <f t="shared" si="6"/>
        <v>0.17951575321649277</v>
      </c>
      <c r="H70" s="3">
        <f t="shared" si="7"/>
        <v>14.891011245061291</v>
      </c>
      <c r="I70" s="3">
        <f t="shared" si="5"/>
        <v>12.979683972911966</v>
      </c>
    </row>
    <row r="71" spans="2:9">
      <c r="B71" s="1" t="s">
        <v>83</v>
      </c>
      <c r="C71" s="2">
        <v>9642</v>
      </c>
      <c r="D71" s="2">
        <v>1330</v>
      </c>
      <c r="E71" s="2">
        <v>1165</v>
      </c>
      <c r="F71" s="2">
        <f t="shared" si="4"/>
        <v>2495</v>
      </c>
      <c r="G71" s="2">
        <f t="shared" si="6"/>
        <v>0.25876374196224849</v>
      </c>
      <c r="H71" s="3">
        <f t="shared" si="7"/>
        <v>21.464711159510472</v>
      </c>
      <c r="I71" s="3">
        <f t="shared" si="5"/>
        <v>6.6132264529058116</v>
      </c>
    </row>
    <row r="72" spans="2:9">
      <c r="B72" s="1" t="s">
        <v>84</v>
      </c>
      <c r="C72" s="2">
        <v>9562</v>
      </c>
      <c r="D72" s="2">
        <v>953</v>
      </c>
      <c r="E72" s="2">
        <v>839</v>
      </c>
      <c r="F72" s="2">
        <f t="shared" si="4"/>
        <v>1792</v>
      </c>
      <c r="G72" s="2">
        <f t="shared" si="6"/>
        <v>0.18740849194729137</v>
      </c>
      <c r="H72" s="3">
        <f t="shared" si="7"/>
        <v>15.545721815519764</v>
      </c>
      <c r="I72" s="3">
        <f t="shared" si="5"/>
        <v>6.3616071428571423</v>
      </c>
    </row>
    <row r="73" spans="2:9">
      <c r="B73" s="1" t="s">
        <v>85</v>
      </c>
      <c r="C73" s="2">
        <v>9430</v>
      </c>
      <c r="D73" s="2">
        <v>791</v>
      </c>
      <c r="E73" s="2">
        <v>652</v>
      </c>
      <c r="F73" s="2">
        <f t="shared" si="4"/>
        <v>1443</v>
      </c>
      <c r="G73" s="2">
        <f t="shared" si="6"/>
        <v>0.15302226935312832</v>
      </c>
      <c r="H73" s="3">
        <f t="shared" si="7"/>
        <v>12.693350265111347</v>
      </c>
      <c r="I73" s="3">
        <f t="shared" si="5"/>
        <v>9.6327096327096324</v>
      </c>
    </row>
    <row r="74" spans="2:9">
      <c r="B74" s="1" t="s">
        <v>86</v>
      </c>
      <c r="C74" s="2">
        <v>9514</v>
      </c>
      <c r="D74" s="2">
        <v>778</v>
      </c>
      <c r="E74" s="2">
        <v>642</v>
      </c>
      <c r="F74" s="2">
        <f t="shared" si="4"/>
        <v>1420</v>
      </c>
      <c r="G74" s="2">
        <f t="shared" si="6"/>
        <v>0.14925373134328357</v>
      </c>
      <c r="H74" s="3">
        <f t="shared" si="7"/>
        <v>12.380746268656715</v>
      </c>
      <c r="I74" s="3">
        <f t="shared" si="5"/>
        <v>9.577464788732394</v>
      </c>
    </row>
    <row r="75" spans="2:9">
      <c r="B75" s="1" t="s">
        <v>87</v>
      </c>
      <c r="C75" s="2">
        <v>9471</v>
      </c>
      <c r="D75" s="2">
        <v>1243</v>
      </c>
      <c r="E75" s="2">
        <v>1085</v>
      </c>
      <c r="F75" s="2">
        <f t="shared" si="4"/>
        <v>2328</v>
      </c>
      <c r="G75" s="2">
        <f t="shared" si="6"/>
        <v>0.24580297751029459</v>
      </c>
      <c r="H75" s="3">
        <f t="shared" si="7"/>
        <v>20.389602787456443</v>
      </c>
      <c r="I75" s="3">
        <f t="shared" si="5"/>
        <v>6.7869415807560136</v>
      </c>
    </row>
    <row r="76" spans="2:9">
      <c r="B76" s="1" t="s">
        <v>88</v>
      </c>
      <c r="C76" s="2">
        <v>9454</v>
      </c>
      <c r="D76" s="2">
        <v>1133</v>
      </c>
      <c r="E76" s="2">
        <v>913</v>
      </c>
      <c r="F76" s="2">
        <f t="shared" si="4"/>
        <v>2046</v>
      </c>
      <c r="G76" s="2">
        <f t="shared" si="6"/>
        <v>0.21641633171144489</v>
      </c>
      <c r="H76" s="3">
        <f t="shared" si="7"/>
        <v>17.951951131796065</v>
      </c>
      <c r="I76" s="3">
        <f t="shared" si="5"/>
        <v>10.75268817204301</v>
      </c>
    </row>
    <row r="77" spans="2:9">
      <c r="B77" s="1" t="s">
        <v>89</v>
      </c>
      <c r="C77" s="2">
        <v>9519</v>
      </c>
      <c r="D77" s="2">
        <v>1435</v>
      </c>
      <c r="E77" s="2">
        <v>1325</v>
      </c>
      <c r="F77" s="2">
        <f t="shared" si="4"/>
        <v>2760</v>
      </c>
      <c r="G77" s="2">
        <f t="shared" si="6"/>
        <v>0.28994642294358652</v>
      </c>
      <c r="H77" s="3">
        <f t="shared" si="7"/>
        <v>24.051345729593443</v>
      </c>
      <c r="I77" s="3">
        <f t="shared" si="5"/>
        <v>3.9855072463768111</v>
      </c>
    </row>
    <row r="78" spans="2:9">
      <c r="B78" s="1" t="s">
        <v>90</v>
      </c>
      <c r="C78" s="2">
        <v>9487</v>
      </c>
      <c r="D78" s="2">
        <v>116</v>
      </c>
      <c r="E78" s="2">
        <v>71</v>
      </c>
      <c r="F78" s="2">
        <f t="shared" si="4"/>
        <v>187</v>
      </c>
      <c r="G78" s="2">
        <f t="shared" si="6"/>
        <v>1.9711183725097503E-2</v>
      </c>
      <c r="H78" s="3">
        <f t="shared" si="7"/>
        <v>1.6350624011805628</v>
      </c>
      <c r="I78" s="3">
        <f t="shared" si="5"/>
        <v>24.064171122994651</v>
      </c>
    </row>
    <row r="79" spans="2:9">
      <c r="B79" s="1" t="s">
        <v>91</v>
      </c>
      <c r="C79" s="2">
        <v>9499</v>
      </c>
      <c r="D79" s="2">
        <v>1276</v>
      </c>
      <c r="E79" s="2">
        <v>1176</v>
      </c>
      <c r="F79" s="2">
        <f t="shared" si="4"/>
        <v>2452</v>
      </c>
      <c r="G79" s="2">
        <f t="shared" si="6"/>
        <v>0.25813243499315719</v>
      </c>
      <c r="H79" s="3">
        <f t="shared" si="7"/>
        <v>21.412343615117379</v>
      </c>
      <c r="I79" s="3">
        <f t="shared" si="5"/>
        <v>4.0783034257748776</v>
      </c>
    </row>
    <row r="80" spans="2:9">
      <c r="B80" s="1" t="s">
        <v>92</v>
      </c>
      <c r="C80" s="2">
        <v>9858</v>
      </c>
      <c r="D80" s="2">
        <v>983</v>
      </c>
      <c r="E80" s="2">
        <v>900</v>
      </c>
      <c r="F80" s="2">
        <f t="shared" si="4"/>
        <v>1883</v>
      </c>
      <c r="G80" s="2">
        <f t="shared" si="6"/>
        <v>0.1910123757354433</v>
      </c>
      <c r="H80" s="3">
        <f t="shared" si="7"/>
        <v>15.844667579630755</v>
      </c>
      <c r="I80" s="3">
        <f t="shared" si="5"/>
        <v>4.4078597981943703</v>
      </c>
    </row>
    <row r="81" spans="1:10">
      <c r="B81" s="1" t="s">
        <v>93</v>
      </c>
      <c r="C81" s="2">
        <v>9462</v>
      </c>
      <c r="D81" s="2">
        <v>165</v>
      </c>
      <c r="E81" s="2">
        <v>144</v>
      </c>
      <c r="F81" s="2">
        <f t="shared" ref="F81" si="8">SUM(D81:E81)</f>
        <v>309</v>
      </c>
      <c r="G81" s="2">
        <f t="shared" si="6"/>
        <v>3.2656943563728599E-2</v>
      </c>
      <c r="H81" s="3">
        <f t="shared" si="7"/>
        <v>2.7089261255548509</v>
      </c>
      <c r="I81" s="3">
        <f t="shared" si="5"/>
        <v>6.7961165048543686</v>
      </c>
    </row>
    <row r="82" spans="1:10">
      <c r="A82" s="13" t="s">
        <v>94</v>
      </c>
      <c r="B82" s="14" t="s">
        <v>95</v>
      </c>
      <c r="C82" s="13">
        <v>9870</v>
      </c>
      <c r="D82" s="13">
        <v>1416</v>
      </c>
      <c r="E82" s="13">
        <v>937</v>
      </c>
      <c r="F82" s="13">
        <f>SUM(D82:E82)</f>
        <v>2353</v>
      </c>
      <c r="G82" s="13">
        <f>F82/C82</f>
        <v>0.23839918946301925</v>
      </c>
      <c r="H82" s="15">
        <f>82.951*G82</f>
        <v>19.775451165146908</v>
      </c>
      <c r="I82" s="15">
        <f>(D82-E82)/(D82+E82)*100</f>
        <v>20.356991075223117</v>
      </c>
    </row>
    <row r="83" spans="1:10">
      <c r="F83" s="2">
        <f t="shared" ref="F83:F91" si="9">SUM(D83:E83)</f>
        <v>0</v>
      </c>
      <c r="G83" s="2" t="e">
        <f t="shared" ref="G83:G91" si="10">F83/C83</f>
        <v>#DIV/0!</v>
      </c>
      <c r="H83" s="3" t="e">
        <f t="shared" ref="H83:H91" si="11">82.951*G83</f>
        <v>#DIV/0!</v>
      </c>
      <c r="I83" s="3" t="e">
        <f t="shared" ref="I83:I91" si="12">(D83-E83)/(D83+E83)*100</f>
        <v>#DIV/0!</v>
      </c>
    </row>
    <row r="84" spans="1:10">
      <c r="F84" s="2">
        <f t="shared" si="9"/>
        <v>0</v>
      </c>
      <c r="G84" s="2" t="e">
        <f t="shared" si="10"/>
        <v>#DIV/0!</v>
      </c>
      <c r="H84" s="3" t="e">
        <f t="shared" si="11"/>
        <v>#DIV/0!</v>
      </c>
      <c r="I84" s="3" t="e">
        <f t="shared" si="12"/>
        <v>#DIV/0!</v>
      </c>
    </row>
    <row r="85" spans="1:10">
      <c r="A85" s="2" t="s">
        <v>96</v>
      </c>
      <c r="B85" s="1" t="s">
        <v>97</v>
      </c>
      <c r="C85" s="2">
        <v>9419</v>
      </c>
      <c r="D85" s="2">
        <v>3142</v>
      </c>
      <c r="E85" s="2">
        <v>1120</v>
      </c>
      <c r="F85" s="2">
        <f t="shared" si="9"/>
        <v>4262</v>
      </c>
      <c r="G85" s="2">
        <f t="shared" si="10"/>
        <v>0.45248964858265206</v>
      </c>
      <c r="H85" s="3">
        <f t="shared" si="11"/>
        <v>37.534468839579567</v>
      </c>
      <c r="I85" s="3">
        <f t="shared" si="12"/>
        <v>47.442515251055845</v>
      </c>
      <c r="J85" s="2" t="s">
        <v>98</v>
      </c>
    </row>
    <row r="86" spans="1:10">
      <c r="A86" s="2" t="s">
        <v>99</v>
      </c>
      <c r="B86" s="1" t="s">
        <v>100</v>
      </c>
      <c r="C86" s="2">
        <v>9398</v>
      </c>
      <c r="D86" s="2">
        <v>3671</v>
      </c>
      <c r="E86" s="2">
        <v>2478</v>
      </c>
      <c r="F86" s="2">
        <f t="shared" si="9"/>
        <v>6149</v>
      </c>
      <c r="G86" s="2">
        <f t="shared" si="10"/>
        <v>0.65428814641413069</v>
      </c>
      <c r="H86" s="3">
        <f t="shared" si="11"/>
        <v>54.273856033198548</v>
      </c>
      <c r="I86" s="3">
        <f t="shared" si="12"/>
        <v>19.401528703854286</v>
      </c>
    </row>
    <row r="87" spans="1:10">
      <c r="A87" s="2" t="s">
        <v>101</v>
      </c>
      <c r="B87" s="1" t="s">
        <v>102</v>
      </c>
      <c r="C87" s="2">
        <v>9336</v>
      </c>
      <c r="D87" s="2">
        <v>3094</v>
      </c>
      <c r="E87" s="2">
        <v>3783</v>
      </c>
      <c r="F87" s="2">
        <f t="shared" si="9"/>
        <v>6877</v>
      </c>
      <c r="G87" s="2">
        <f t="shared" si="10"/>
        <v>0.73661096829477291</v>
      </c>
      <c r="H87" s="3">
        <f t="shared" si="11"/>
        <v>61.102616431019705</v>
      </c>
      <c r="I87" s="3">
        <f t="shared" si="12"/>
        <v>-10.01890359168242</v>
      </c>
    </row>
    <row r="88" spans="1:10">
      <c r="A88" s="2" t="s">
        <v>103</v>
      </c>
      <c r="B88" s="1" t="s">
        <v>104</v>
      </c>
      <c r="C88" s="2">
        <v>9463</v>
      </c>
      <c r="D88" s="2">
        <v>3166</v>
      </c>
      <c r="E88" s="2">
        <v>1058</v>
      </c>
      <c r="F88" s="2">
        <f t="shared" si="9"/>
        <v>4224</v>
      </c>
      <c r="G88" s="2">
        <f t="shared" si="10"/>
        <v>0.44637007291556591</v>
      </c>
      <c r="H88" s="3">
        <f t="shared" si="11"/>
        <v>37.026843918419104</v>
      </c>
      <c r="I88" s="3">
        <f t="shared" si="12"/>
        <v>49.905303030303031</v>
      </c>
      <c r="J88" s="2" t="s">
        <v>35</v>
      </c>
    </row>
    <row r="89" spans="1:10">
      <c r="A89" s="2" t="s">
        <v>105</v>
      </c>
      <c r="B89" s="1" t="s">
        <v>106</v>
      </c>
      <c r="C89" s="2">
        <v>8770</v>
      </c>
      <c r="D89" s="2">
        <v>2792</v>
      </c>
      <c r="E89" s="2">
        <v>2575</v>
      </c>
      <c r="F89" s="2">
        <f t="shared" si="9"/>
        <v>5367</v>
      </c>
      <c r="G89" s="2">
        <f t="shared" si="10"/>
        <v>0.61197263397947543</v>
      </c>
      <c r="H89" s="3">
        <f t="shared" si="11"/>
        <v>50.76374196123146</v>
      </c>
      <c r="I89" s="3">
        <f t="shared" si="12"/>
        <v>4.0432271287497672</v>
      </c>
    </row>
    <row r="90" spans="1:10">
      <c r="A90" s="2" t="s">
        <v>60</v>
      </c>
      <c r="B90" s="1" t="s">
        <v>107</v>
      </c>
      <c r="C90" s="2">
        <v>9132</v>
      </c>
      <c r="D90" s="2">
        <v>3029</v>
      </c>
      <c r="E90" s="2">
        <v>2768</v>
      </c>
      <c r="F90" s="2">
        <f t="shared" si="9"/>
        <v>5797</v>
      </c>
      <c r="G90" s="2">
        <f t="shared" si="10"/>
        <v>0.63480070083223827</v>
      </c>
      <c r="H90" s="3">
        <f t="shared" si="11"/>
        <v>52.657352934734995</v>
      </c>
      <c r="I90" s="3">
        <f t="shared" si="12"/>
        <v>4.5023287907538379</v>
      </c>
    </row>
    <row r="91" spans="1:10">
      <c r="A91" s="2" t="s">
        <v>108</v>
      </c>
      <c r="B91" s="1" t="s">
        <v>109</v>
      </c>
      <c r="C91" s="2">
        <v>9364</v>
      </c>
      <c r="D91" s="2">
        <v>1645</v>
      </c>
      <c r="E91" s="2">
        <v>644</v>
      </c>
      <c r="F91" s="2">
        <f t="shared" si="9"/>
        <v>2289</v>
      </c>
      <c r="G91" s="2">
        <f t="shared" si="10"/>
        <v>0.24444681759931652</v>
      </c>
      <c r="H91" s="3">
        <f t="shared" si="11"/>
        <v>20.277107966680905</v>
      </c>
      <c r="I91" s="3">
        <f t="shared" si="12"/>
        <v>43.730886850152906</v>
      </c>
    </row>
    <row r="93" spans="1:10">
      <c r="B93" s="2" t="s">
        <v>110</v>
      </c>
      <c r="C93" s="2" t="s">
        <v>111</v>
      </c>
    </row>
    <row r="94" spans="1:10">
      <c r="B94" s="2" t="s">
        <v>5</v>
      </c>
      <c r="C94" s="2" t="s">
        <v>112</v>
      </c>
    </row>
    <row r="95" spans="1:10">
      <c r="B95" s="2" t="s">
        <v>18</v>
      </c>
    </row>
    <row r="96" spans="1:10">
      <c r="B96" s="2" t="s">
        <v>20</v>
      </c>
    </row>
    <row r="97" spans="2:3">
      <c r="B97" s="2" t="s">
        <v>27</v>
      </c>
    </row>
    <row r="98" spans="2:3">
      <c r="B98" s="2" t="s">
        <v>60</v>
      </c>
    </row>
    <row r="99" spans="2:3">
      <c r="B99" s="2" t="s">
        <v>30</v>
      </c>
    </row>
    <row r="100" spans="2:3">
      <c r="B100" s="2" t="s">
        <v>44</v>
      </c>
    </row>
    <row r="101" spans="2:3">
      <c r="B101" s="2" t="s">
        <v>39</v>
      </c>
    </row>
    <row r="102" spans="2:3">
      <c r="B102" s="2" t="s">
        <v>113</v>
      </c>
      <c r="C102" s="2" t="s">
        <v>112</v>
      </c>
    </row>
    <row r="103" spans="2:3">
      <c r="B103" s="2" t="s">
        <v>114</v>
      </c>
      <c r="C103" s="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I8" sqref="I8"/>
    </sheetView>
  </sheetViews>
  <sheetFormatPr defaultRowHeight="14.5"/>
  <sheetData>
    <row r="1" spans="1:3">
      <c r="B1" t="s">
        <v>123</v>
      </c>
      <c r="C1" t="s">
        <v>124</v>
      </c>
    </row>
    <row r="2" spans="1:3">
      <c r="A2" t="s">
        <v>125</v>
      </c>
      <c r="B2">
        <v>9</v>
      </c>
    </row>
    <row r="3" spans="1:3">
      <c r="A3" t="s">
        <v>126</v>
      </c>
      <c r="B3">
        <v>14</v>
      </c>
      <c r="C3">
        <v>20</v>
      </c>
    </row>
    <row r="4" spans="1:3">
      <c r="A4" t="s">
        <v>127</v>
      </c>
      <c r="B4">
        <v>42</v>
      </c>
      <c r="C4">
        <v>44</v>
      </c>
    </row>
    <row r="5" spans="1:3">
      <c r="A5" t="s">
        <v>128</v>
      </c>
      <c r="B5">
        <v>41</v>
      </c>
      <c r="C5">
        <v>81</v>
      </c>
    </row>
    <row r="8" spans="1:3">
      <c r="B8" t="s">
        <v>123</v>
      </c>
      <c r="C8" t="s">
        <v>124</v>
      </c>
    </row>
    <row r="9" spans="1:3">
      <c r="A9" t="s">
        <v>125</v>
      </c>
      <c r="B9">
        <v>9</v>
      </c>
    </row>
    <row r="10" spans="1:3">
      <c r="A10" t="s">
        <v>129</v>
      </c>
      <c r="B10">
        <v>44</v>
      </c>
      <c r="C10">
        <v>-4</v>
      </c>
    </row>
    <row r="11" spans="1:3">
      <c r="A11" t="s">
        <v>130</v>
      </c>
      <c r="B11">
        <v>31</v>
      </c>
      <c r="C11">
        <v>74</v>
      </c>
    </row>
    <row r="12" spans="1:3">
      <c r="A12" t="s">
        <v>131</v>
      </c>
      <c r="B12">
        <v>26</v>
      </c>
      <c r="C12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B4F data</vt:lpstr>
      <vt:lpstr>screening data</vt:lpstr>
      <vt:lpstr>evolutionary trajectory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2024-05-12T09:48:23Z</dcterms:modified>
</cp:coreProperties>
</file>